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40" windowWidth="9720" windowHeight="5400" tabRatio="908" activeTab="0"/>
  </bookViews>
  <sheets>
    <sheet name="оценка исполн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rro_type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<sst xmlns="http://schemas.openxmlformats.org/spreadsheetml/2006/main" count="157" uniqueCount="154">
  <si>
    <t xml:space="preserve">Советского городского округа  </t>
  </si>
  <si>
    <t xml:space="preserve"> тыс.руб.</t>
  </si>
  <si>
    <t>Наименование показателей</t>
  </si>
  <si>
    <t>%</t>
  </si>
  <si>
    <t>2</t>
  </si>
  <si>
    <t>3</t>
  </si>
  <si>
    <t>4</t>
  </si>
  <si>
    <t>Д О Х О Д Ы</t>
  </si>
  <si>
    <t xml:space="preserve">Налоги на прибыль,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</si>
  <si>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</si>
  <si>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</si>
  <si>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</si>
  <si>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</si>
  <si>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обьекта налогообложения доходы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</si>
  <si>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</si>
  <si>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</si>
  <si>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</si>
  <si>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Налог на имущество организаций</t>
  </si>
  <si>
    <t>Земельный  налог</t>
  </si>
  <si>
    <t xml:space="preserve"> Государственная пошлина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</si>
  <si>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</si>
  <si>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 муниципальной собственности</t>
  </si>
  <si>
    <t xml:space="preserve">Прочие поступления от использования  имущества, находящегося в  собственности городских округов </t>
  </si>
  <si>
    <t>Прочие поступления от использования имущества, находящегося в собственности городских округов (плата за найм муниципального жилья)</t>
  </si>
  <si>
    <t>Платежи при пользовании природными ресурсами</t>
  </si>
  <si>
    <t>Плата за негативное воздействие на окружающую среду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</si>
  <si>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</si>
  <si>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Прочие доходы от компенсации затрат бюджетов городских округов </t>
  </si>
  <si>
    <t>Доходы от продажи материальных и нематериальных активов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</si>
  <si>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</si>
  <si>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Штрафы, санкции,  возмещение ущерба</t>
  </si>
  <si>
    <t xml:space="preserve">Прочие неналоговые доходы </t>
  </si>
  <si>
    <t>Прочие неналоговые доходы  бюджетов городских округов</t>
  </si>
  <si>
    <t>ВСЕГО СОБСТВЕННЫХ ДОХОДОВ</t>
  </si>
  <si>
    <t>ИТОГО финансовой помощи</t>
  </si>
  <si>
    <t>В С Е Г О    Д О Х О Д О В</t>
  </si>
  <si>
    <t xml:space="preserve">Р А С Х О Д Ы </t>
  </si>
  <si>
    <t xml:space="preserve">ОБЩЕГОСУДАРСТВЕННЫЕ ВОПРОСЫ                                        </t>
  </si>
  <si>
    <t xml:space="preserve">НАЦИОНАЛЬНАЯ БЕЗОПАСНОСТЬ и правоохранительная деятельность                                         </t>
  </si>
  <si>
    <t>Другие вопросы в области национальной безопасности и правоохранительной деятельности</t>
  </si>
  <si>
    <t xml:space="preserve">НАЦИОНАЛЬНАЯ ЭКОНОМИКА                                           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</si>
  <si>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</si>
  <si>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</si>
  <si>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                       </t>
  </si>
  <si>
    <t>Жилищное хозяйство</t>
  </si>
  <si>
    <t>Благоустройство</t>
  </si>
  <si>
    <t>Другие вопросы в области жилищно-коммунального хозяйства</t>
  </si>
  <si>
    <t xml:space="preserve">ОБРАЗОВАНИЕ                                                                                       </t>
  </si>
  <si>
    <t xml:space="preserve">КУЛЬТУРА,КИНЕМАТОГРАФИЯ          </t>
  </si>
  <si>
    <t>Другие вопросы в области культуры, кинематографии</t>
  </si>
  <si>
    <t xml:space="preserve">СОЦИАЛЬНАЯ ПОЛИТИКА                                                                 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</si>
  <si>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</si>
  <si>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</si>
  <si>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</si>
  <si>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</si>
  <si>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</si>
  <si>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</si>
  <si>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</si>
  <si>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В С Е Г О   Р А С Х О Д О В                 </t>
  </si>
  <si>
    <t>Дефицит бюджета -, профицит бюджета  +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</si>
  <si>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</si>
  <si>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</si>
  <si>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</t>
  </si>
  <si>
    <t xml:space="preserve">Доходы от уплаты акцизов </t>
  </si>
  <si>
    <t>Субвенция на обеспечение полномочий  КО  по социальному обслуживанию граждан пожилого возраста и инвалидов</t>
  </si>
  <si>
    <t>Субвенции на осуществление полномочий КО в сфере организации работы комиссий  по делам несовершеннолетних и защите их прав</t>
  </si>
  <si>
    <t>Функционирование высшего должностного лица органа местного самоуправления</t>
  </si>
  <si>
    <t>Функционирование исполнительных органов государственной власти</t>
  </si>
  <si>
    <t>Функционирование окружного Совета депутатов</t>
  </si>
  <si>
    <t>Резервные фонды</t>
  </si>
  <si>
    <t>Другие общегосударственные вопросы</t>
  </si>
  <si>
    <t>Субсидии на поддержку муниципальных газет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</si>
  <si>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</si>
  <si>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Невыясненные поступления, зачисляемые в бюджеты городских округов</t>
  </si>
  <si>
    <t xml:space="preserve">Налог на доходы физических лиц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</si>
  <si>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</si>
  <si>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</si>
  <si>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</si>
  <si>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</si>
  <si>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</si>
  <si>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</si>
  <si>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</si>
  <si>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</si>
  <si>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 xml:space="preserve">Единый налог на вмененный доход для отдельных видов деятельности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</si>
  <si>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</si>
  <si>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</si>
  <si>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ОХРАНА ОКРУЖАЮЩЕЙ СРЕДЫ</t>
  </si>
  <si>
    <t>Другие вопросы в области окружающей среды</t>
  </si>
  <si>
    <t>Дотации бюджетам городских округов на выравнивание бюджетной обеспеченности</t>
  </si>
  <si>
    <t>Субвенции на осуществление отдельных государственных  полномочий Калининградской области по  определению перечня должностных лиц, уполномоченных составлять протоколы об административных правонарушениях</t>
  </si>
  <si>
    <t xml:space="preserve">НАЦИОНАЛЬНАЯ ОБОРОНА                             </t>
  </si>
  <si>
    <t>Мобилизационная подготовка экономики</t>
  </si>
  <si>
    <t>Дополнительное образование детей</t>
  </si>
  <si>
    <t>Молодежная политика</t>
  </si>
  <si>
    <t>Социальное обслуживание населения</t>
  </si>
  <si>
    <t>Коммунальное хозяйство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</si>
  <si>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</si>
  <si>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 компенсации затрат бюджетов городских округов</t>
  </si>
  <si>
    <t>налог, взимаемый с налогоплательщиков, выбравших в качестве обьекта налогообложения доходы, уменьшенные на величину расходов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</si>
  <si>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</si>
  <si>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Судебная система</t>
  </si>
  <si>
    <t>Транспорт</t>
  </si>
  <si>
    <t>Субсидии на обеспечение поддержки муниципальных образований в сфере культуры</t>
  </si>
  <si>
    <t>Субсидии на решение вопросов местного значения в сфере ЖКХ</t>
  </si>
  <si>
    <t>Субвенции на выполнение государственных полномочий КО по осуществлению деятельности по опеке и попечительству в отношении совершеннолетних граждан</t>
  </si>
  <si>
    <t>Субвенция на осуществление отдельных  полномочий КО на руководство в сфере социальной поддержки населения</t>
  </si>
  <si>
    <t>Субвенции на обеспечение деятельности по организации и осуществлению опеки и попечительства в отношении несовершеннолетних</t>
  </si>
  <si>
    <t>Субвенции на осуществление полномочий КО по организации и обеспечению отдыха детей, находящихся в трудной жизненной ситуации</t>
  </si>
  <si>
    <t>Субвенции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</si>
  <si>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</si>
  <si>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Субсидии на улучшение условий предоставления образования в муниципальных образовательных организациях Калининградской области</t>
  </si>
  <si>
    <t>Субсидии на обеспечение мероприятий по организации теплоснабжения</t>
  </si>
  <si>
    <t>Субсидии на поддержку муниципальных программ формирования современной городской среды на дворовые территории</t>
  </si>
  <si>
    <t>Субвенции на осуществление отдельных государственных полномочий КО по организации транспортного обслуживания населения в КО</t>
  </si>
  <si>
    <t>Субвенции на обеспечение питанием и страхованием жизни и здоровья детей в возрасте от 6 до 18 лет в муниципальных лагерях с дневным пребыванием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</si>
  <si>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</si>
  <si>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Предоставление нерезидентами грантов для получателей средств бюджетов городских округов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</si>
  <si>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</si>
  <si>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</si>
  <si>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</si>
  <si>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</si>
  <si>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</si>
  <si>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</si>
  <si>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на осуществление кап.вложений в объекты муниципальной собственности дорожного фонда</t>
  </si>
  <si>
    <t xml:space="preserve">Субсидии на осуществление кап.вложений в объекты муниципальной собственности </t>
  </si>
  <si>
    <t>Субвенции бюджетам городских округов на государственную регистрацию актов гражданского состояния(ЗАГС)</t>
  </si>
  <si>
    <t>Субвенции на проведение Всероссийской переписи населения 2020 года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</si>
  <si>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</si>
  <si>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</si>
  <si>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Массовый спорт</t>
  </si>
  <si>
    <t xml:space="preserve">Субсидии на обеспечение поддержки муниципальных образований в сфере культуры </t>
  </si>
  <si>
    <t>Субсидии за счет средств резервного фонда Правительства КО (очистка террит.)</t>
  </si>
  <si>
    <t>Субсидии за счет средств резервного фонда Правительства КО (благоустр.театрального сквера)</t>
  </si>
  <si>
    <t>Сбор удаление отходов и очистка сточных вод</t>
  </si>
  <si>
    <t>Субсидии на реализацию мероприятий по обеспечению жильем молодых семей</t>
  </si>
  <si>
    <t>Субсидии за счет средств резервного фонда Правительства КО (ковид)</t>
  </si>
  <si>
    <t>Субсидии на капитальный ремонт и устройство спортивных объектов муниципальной собственности</t>
  </si>
  <si>
    <t>Субсидии на обеспечение мероприятий по организации теплоснабжения, водоснабжения, водоотведения</t>
  </si>
  <si>
    <t>Субсидии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</si>
  <si>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Прочие дотации бюджетам городских округов</t>
  </si>
  <si>
    <t>Прочие межбюджетные трансферты, передаваемые бюджетам городских округов, за счет средств резервного фонда Правительства РФ  (фок 19 000, благоустройство 1 000)</t>
  </si>
  <si>
    <t>Прочие межбюджетные трансферты, передаваемые бюджетам городских округов за счет средств резервного фонда Правительства КО (единовремменая выплата, дошкольные организации)</t>
  </si>
  <si>
    <t>Прочие межбюджетные трансферты, передаваемые бюджетам городских округов за счет средств резервного фонда Правительства КО (единовремменая выплата, общеобразовательные организации)</t>
  </si>
  <si>
    <t>Прочие межбюджетные трансферты, передаваемые бюджетам городских округов за счет средств резервного фонда Правительства КО (единовремменая выплата, дополнительное образование)</t>
  </si>
  <si>
    <t>Доходы бюджетов городских округов от возврата иными организациями остатков субсидий прошлых лет</t>
  </si>
  <si>
    <t>Субсидии за счет средств резервного фонда Правительства КО (переселению граждан из аварийного жилищного фонда)</t>
  </si>
  <si>
    <t xml:space="preserve">О Ц Е Н К А   И С П О Л Н Е Н И Я    Б Ю Д Ж Е Т А    </t>
  </si>
  <si>
    <t>в 2021 году</t>
  </si>
  <si>
    <t>Бюджетная роспись на 2021 год по состоянию на 01.10.2021г</t>
  </si>
  <si>
    <t>Исполнение                за 9 мес. 2021г</t>
  </si>
  <si>
    <t>ожидаемое исполнение 2021г</t>
  </si>
  <si>
    <t>ИСТОЧНИКИ ФИНАНСИРОВАНИЯ ДЕФИЦИТА БЮДЖЕТА</t>
  </si>
  <si>
    <t>Изменение  остатков средств  на счетах по учету средств   бюджета  городского округа</t>
  </si>
  <si>
    <t>5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</si>
</sst>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%"/>
    <numFmt numFmtId="191" formatCode="#,##0.0_ ;\-#,##0.0\ "/>
    <numFmt numFmtId="192" formatCode="#,##0_ ;\-#,##0\ "/>
    <numFmt numFmtId="193" formatCode="d/m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&quot;р.&quot;_-;\-* #,##0.0&quot;р.&quot;_-;_-* &quot;-&quot;?&quot;р.&quot;_-;_-@_-"/>
    <numFmt numFmtId="200" formatCode="[$-F400]h:mm:ss\ AM/PM"/>
    <numFmt numFmtId="201" formatCode="[$-FC19]d\ mmmm\ yyyy\ &quot;г.&quot;"/>
    <numFmt numFmtId="202" formatCode="0.0000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0.00_ ;[Red]\-0.00\ "/>
    <numFmt numFmtId="212" formatCode="0_ ;\-0\ "/>
    <numFmt numFmtId="213" formatCode="0.00000"/>
    <numFmt numFmtId="214" formatCode="0.000000"/>
    <numFmt numFmtId="215" formatCode="0.0000000"/>
    <numFmt numFmtId="216" formatCode="0.00000000"/>
    <numFmt numFmtId="217" formatCode="0.000000000"/>
    <numFmt numFmtId="218" formatCode="0.0000000000"/>
    <numFmt numFmtId="219" formatCode="0.00000000000"/>
    <numFmt numFmtId="220" formatCode="#,##0.00&quot;р.&quot;"/>
    <numFmt numFmtId="221" formatCode="#,##0.00_р_."/>
    <numFmt numFmtId="222" formatCode="#,##0.000"/>
    <numFmt numFmtId="223" formatCode="#,##0.0_ ;[Red]\-#,##0.0\ "/>
  </numFmts>
  <fonts count="33">
    <font>
      <sz val="10"/>
      <name val="Arial"/>
      <family val="0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9"/>
      <color indexed="8"/>
      <name val="Cambria"/>
      <family val="1"/>
    </font>
    <font>
      <i/>
      <sz val="9"/>
      <color rgb="FF000000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49" fontId="32" fillId="0" borderId="1">
      <alignment horizontal="left" vertical="center" wrapText="1" indent="1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4" fontId="4" fillId="24" borderId="0" xfId="0" applyNumberFormat="1" applyFont="1" applyFill="1" applyBorder="1" applyAlignment="1">
      <alignment horizontal="center"/>
    </xf>
    <xf numFmtId="4" fontId="4" fillId="24" borderId="0" xfId="0" applyNumberFormat="1" applyFont="1" applyFill="1" applyBorder="1" applyAlignment="1" applyProtection="1">
      <alignment/>
      <protection locked="0"/>
    </xf>
    <xf numFmtId="4" fontId="4" fillId="25" borderId="11" xfId="0" applyNumberFormat="1" applyFont="1" applyFill="1" applyBorder="1" applyAlignment="1" applyProtection="1">
      <alignment horizontal="center"/>
      <protection locked="0"/>
    </xf>
    <xf numFmtId="4" fontId="0" fillId="24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" fontId="4" fillId="25" borderId="11" xfId="0" applyNumberFormat="1" applyFont="1" applyFill="1" applyBorder="1" applyAlignment="1" applyProtection="1">
      <alignment horizontal="center" vertical="center"/>
      <protection locked="0"/>
    </xf>
    <xf numFmtId="4" fontId="6" fillId="24" borderId="11" xfId="0" applyNumberFormat="1" applyFont="1" applyFill="1" applyBorder="1" applyAlignment="1" applyProtection="1">
      <alignment horizontal="center" vertical="center"/>
      <protection locked="0"/>
    </xf>
    <xf numFmtId="4" fontId="4" fillId="24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26" borderId="11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horizontal="left" vertical="center" wrapText="1"/>
    </xf>
    <xf numFmtId="49" fontId="7" fillId="27" borderId="11" xfId="0" applyNumberFormat="1" applyFont="1" applyFill="1" applyBorder="1" applyAlignment="1" applyProtection="1">
      <alignment horizontal="left" vertical="center" wrapText="1"/>
      <protection locked="0"/>
    </xf>
    <xf numFmtId="4" fontId="3" fillId="24" borderId="11" xfId="0" applyNumberFormat="1" applyFont="1" applyFill="1" applyBorder="1" applyAlignment="1" applyProtection="1">
      <alignment horizontal="center" vertical="center"/>
      <protection locked="0"/>
    </xf>
    <xf numFmtId="4" fontId="5" fillId="24" borderId="11" xfId="0" applyNumberFormat="1" applyFont="1" applyFill="1" applyBorder="1" applyAlignment="1" applyProtection="1">
      <alignment horizontal="center" vertical="center"/>
      <protection locked="0"/>
    </xf>
    <xf numFmtId="9" fontId="3" fillId="0" borderId="11" xfId="0" applyNumberFormat="1" applyFont="1" applyFill="1" applyBorder="1" applyAlignment="1" applyProtection="1">
      <alignment horizontal="center" vertical="center"/>
      <protection locked="0"/>
    </xf>
    <xf numFmtId="9" fontId="4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24" borderId="11" xfId="0" applyNumberFormat="1" applyFont="1" applyFill="1" applyBorder="1" applyAlignment="1" applyProtection="1">
      <alignment horizontal="center" vertical="center"/>
      <protection locked="0"/>
    </xf>
    <xf numFmtId="4" fontId="5" fillId="24" borderId="11" xfId="0" applyNumberFormat="1" applyFont="1" applyFill="1" applyBorder="1" applyAlignment="1" applyProtection="1">
      <alignment horizontal="center" vertical="center"/>
      <protection locked="0"/>
    </xf>
    <xf numFmtId="4" fontId="6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24" borderId="11" xfId="0" applyNumberFormat="1" applyFont="1" applyFill="1" applyBorder="1" applyAlignment="1" applyProtection="1">
      <alignment horizontal="center" vertical="center"/>
      <protection locked="0"/>
    </xf>
    <xf numFmtId="4" fontId="4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26" borderId="11" xfId="0" applyNumberFormat="1" applyFont="1" applyFill="1" applyBorder="1" applyAlignment="1">
      <alignment horizontal="center" vertical="center"/>
    </xf>
    <xf numFmtId="9" fontId="3" fillId="26" borderId="11" xfId="0" applyNumberFormat="1" applyFont="1" applyFill="1" applyBorder="1" applyAlignment="1" applyProtection="1">
      <alignment horizontal="center" vertical="center"/>
      <protection locked="0"/>
    </xf>
    <xf numFmtId="4" fontId="4" fillId="25" borderId="11" xfId="0" applyNumberFormat="1" applyFont="1" applyFill="1" applyBorder="1" applyAlignment="1" applyProtection="1">
      <alignment horizontal="center" vertical="center"/>
      <protection locked="0"/>
    </xf>
    <xf numFmtId="4" fontId="3" fillId="25" borderId="11" xfId="0" applyNumberFormat="1" applyFont="1" applyFill="1" applyBorder="1" applyAlignment="1" applyProtection="1">
      <alignment horizontal="center" vertical="center"/>
      <protection locked="0"/>
    </xf>
    <xf numFmtId="4" fontId="7" fillId="27" borderId="11" xfId="0" applyNumberFormat="1" applyFont="1" applyFill="1" applyBorder="1" applyAlignment="1" applyProtection="1">
      <alignment horizontal="center" vertical="center"/>
      <protection locked="0"/>
    </xf>
    <xf numFmtId="9" fontId="3" fillId="27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24" borderId="12" xfId="0" applyNumberFormat="1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center" vertical="center"/>
    </xf>
    <xf numFmtId="4" fontId="6" fillId="24" borderId="11" xfId="0" applyNumberFormat="1" applyFont="1" applyFill="1" applyBorder="1" applyAlignment="1">
      <alignment horizontal="center" vertical="center"/>
    </xf>
    <xf numFmtId="4" fontId="4" fillId="24" borderId="12" xfId="0" applyNumberFormat="1" applyFont="1" applyFill="1" applyBorder="1" applyAlignment="1">
      <alignment horizontal="center" vertical="center"/>
    </xf>
    <xf numFmtId="4" fontId="3" fillId="24" borderId="11" xfId="0" applyNumberFormat="1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center" vertical="center" wrapText="1"/>
    </xf>
    <xf numFmtId="9" fontId="7" fillId="27" borderId="11" xfId="66" applyNumberFormat="1" applyFont="1" applyFill="1" applyBorder="1" applyAlignment="1" applyProtection="1">
      <alignment horizontal="center" vertical="center"/>
      <protection locked="0"/>
    </xf>
    <xf numFmtId="188" fontId="3" fillId="0" borderId="11" xfId="66" applyNumberFormat="1" applyFont="1" applyFill="1" applyBorder="1" applyAlignment="1" applyProtection="1">
      <alignment horizontal="center" vertical="center"/>
      <protection locked="0"/>
    </xf>
    <xf numFmtId="4" fontId="28" fillId="25" borderId="11" xfId="55" applyNumberFormat="1" applyFont="1" applyFill="1" applyBorder="1" applyAlignment="1">
      <alignment horizontal="center" vertical="center" wrapText="1"/>
      <protection/>
    </xf>
    <xf numFmtId="189" fontId="28" fillId="0" borderId="11" xfId="55" applyNumberFormat="1" applyFont="1" applyFill="1" applyBorder="1" applyAlignment="1">
      <alignment horizontal="center" vertical="center" wrapText="1"/>
      <protection/>
    </xf>
    <xf numFmtId="4" fontId="6" fillId="24" borderId="11" xfId="55" applyNumberFormat="1" applyFont="1" applyFill="1" applyBorder="1" applyAlignment="1" applyProtection="1">
      <alignment horizontal="center" vertical="center"/>
      <protection locked="0"/>
    </xf>
    <xf numFmtId="0" fontId="3" fillId="0" borderId="11" xfId="55" applyFont="1" applyFill="1" applyBorder="1" applyAlignment="1">
      <alignment horizontal="left" vertical="center" wrapText="1"/>
      <protection/>
    </xf>
    <xf numFmtId="0" fontId="8" fillId="0" borderId="11" xfId="55" applyFont="1" applyFill="1" applyBorder="1" applyAlignment="1">
      <alignment horizontal="center" vertical="center"/>
      <protection/>
    </xf>
    <xf numFmtId="4" fontId="4" fillId="24" borderId="11" xfId="55" applyNumberFormat="1" applyFont="1" applyFill="1" applyBorder="1" applyProtection="1">
      <alignment/>
      <protection locked="0"/>
    </xf>
    <xf numFmtId="49" fontId="4" fillId="0" borderId="11" xfId="55" applyNumberFormat="1" applyFont="1" applyFill="1" applyBorder="1" applyProtection="1">
      <alignment/>
      <protection locked="0"/>
    </xf>
    <xf numFmtId="0" fontId="4" fillId="0" borderId="11" xfId="56" applyFont="1" applyBorder="1" applyAlignment="1">
      <alignment horizontal="left" vertical="center" wrapText="1"/>
      <protection/>
    </xf>
    <xf numFmtId="4" fontId="8" fillId="0" borderId="11" xfId="55" applyNumberFormat="1" applyFont="1" applyFill="1" applyBorder="1" applyAlignment="1">
      <alignment horizontal="center" wrapText="1"/>
      <protection/>
    </xf>
    <xf numFmtId="0" fontId="7" fillId="27" borderId="11" xfId="0" applyFont="1" applyFill="1" applyBorder="1" applyAlignment="1">
      <alignment horizontal="left" vertical="center"/>
    </xf>
    <xf numFmtId="4" fontId="27" fillId="27" borderId="11" xfId="0" applyNumberFormat="1" applyFont="1" applyFill="1" applyBorder="1" applyAlignment="1" applyProtection="1">
      <alignment horizontal="center" vertical="center"/>
      <protection locked="0"/>
    </xf>
    <xf numFmtId="188" fontId="7" fillId="27" borderId="11" xfId="0" applyNumberFormat="1" applyFont="1" applyFill="1" applyBorder="1" applyAlignment="1" applyProtection="1">
      <alignment horizontal="center" vertical="center"/>
      <protection locked="0"/>
    </xf>
    <xf numFmtId="4" fontId="4" fillId="24" borderId="11" xfId="55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left" vertical="center" wrapText="1" shrinkToFit="1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1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0" xfId="55" applyFont="1" applyFill="1" applyBorder="1" applyAlignment="1">
      <alignment horizontal="center"/>
      <protection/>
    </xf>
    <xf numFmtId="49" fontId="29" fillId="0" borderId="0" xfId="55" applyNumberFormat="1" applyFont="1" applyFill="1" applyAlignment="1" applyProtection="1">
      <alignment horizontal="center"/>
      <protection locked="0"/>
    </xf>
    <xf numFmtId="0" fontId="7" fillId="0" borderId="11" xfId="0" applyFont="1" applyFill="1" applyBorder="1" applyAlignment="1">
      <alignment horizontal="center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TMP_2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Источники финан.дефицита-2014-201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">
      <selection activeCell="D120" sqref="D120"/>
    </sheetView>
  </sheetViews>
  <sheetFormatPr defaultColWidth="9.140625" defaultRowHeight="12.75"/>
  <cols>
    <col min="1" max="1" width="71.421875" style="10" customWidth="1"/>
    <col min="2" max="2" width="15.8515625" style="16" customWidth="1"/>
    <col min="3" max="3" width="15.7109375" style="16" customWidth="1"/>
    <col min="4" max="4" width="14.8515625" style="16" customWidth="1"/>
    <col min="5" max="5" width="8.7109375" style="1" customWidth="1"/>
    <col min="6" max="6" width="10.28125" style="0" bestFit="1" customWidth="1"/>
    <col min="7" max="7" width="9.421875" style="0" customWidth="1"/>
    <col min="9" max="9" width="10.140625" style="0" bestFit="1" customWidth="1"/>
  </cols>
  <sheetData>
    <row r="1" spans="1:5" ht="18.75" customHeight="1">
      <c r="A1" s="74" t="s">
        <v>146</v>
      </c>
      <c r="B1" s="74"/>
      <c r="C1" s="74"/>
      <c r="D1" s="74"/>
      <c r="E1" s="74"/>
    </row>
    <row r="2" spans="1:5" ht="18.75">
      <c r="A2" s="74" t="s">
        <v>0</v>
      </c>
      <c r="B2" s="74"/>
      <c r="C2" s="74"/>
      <c r="D2" s="74"/>
      <c r="E2" s="74"/>
    </row>
    <row r="3" spans="1:5" ht="20.25" customHeight="1">
      <c r="A3" s="75" t="s">
        <v>147</v>
      </c>
      <c r="B3" s="75"/>
      <c r="C3" s="75"/>
      <c r="D3" s="75"/>
      <c r="E3" s="75"/>
    </row>
    <row r="4" spans="1:5" ht="12" customHeight="1">
      <c r="A4" s="2"/>
      <c r="B4" s="13"/>
      <c r="C4" s="14"/>
      <c r="D4" s="14"/>
      <c r="E4" s="3" t="s">
        <v>1</v>
      </c>
    </row>
    <row r="5" spans="1:5" s="5" customFormat="1" ht="69.75" customHeight="1">
      <c r="A5" s="4" t="s">
        <v>2</v>
      </c>
      <c r="B5" s="58" t="s">
        <v>148</v>
      </c>
      <c r="C5" s="58" t="s">
        <v>149</v>
      </c>
      <c r="D5" s="57" t="s">
        <v>150</v>
      </c>
      <c r="E5" s="4" t="s">
        <v>3</v>
      </c>
    </row>
    <row r="6" spans="1:5" s="5" customFormat="1" ht="15">
      <c r="A6" s="6">
        <v>1</v>
      </c>
      <c r="B6" s="15" t="s">
        <v>4</v>
      </c>
      <c r="C6" s="15" t="s">
        <v>5</v>
      </c>
      <c r="D6" s="15" t="s">
        <v>6</v>
      </c>
      <c r="E6" s="7" t="s">
        <v>153</v>
      </c>
    </row>
    <row r="7" spans="1:5" ht="16.5">
      <c r="A7" s="76" t="s">
        <v>7</v>
      </c>
      <c r="B7" s="76"/>
      <c r="C7" s="76"/>
      <c r="D7" s="76"/>
      <c r="E7" s="76"/>
    </row>
    <row r="8" spans="1:7" ht="18" customHeight="1">
      <c r="A8" s="23" t="s">
        <v>8</v>
      </c>
      <c r="B8" s="31">
        <f>SUM(B9)</f>
        <v>197800</v>
      </c>
      <c r="C8" s="32">
        <f>SUM(C9)</f>
        <v>166357.49000000002</v>
      </c>
      <c r="D8" s="32">
        <f>SUM(D9)</f>
        <v>220200</v>
      </c>
      <c r="E8" s="33">
        <f>SUM(D8/B8)</f>
        <v>1.1132457027300304</v>
      </c>
      <c r="F8" s="18"/>
      <c r="G8" s="18"/>
    </row>
    <row r="9" spans="1:5" ht="18" customHeight="1">
      <c r="A9" s="24" t="s">
        <v>74</v>
      </c>
      <c r="B9" s="31">
        <f>SUM(B10:B12)</f>
        <v>197800</v>
      </c>
      <c r="C9" s="31">
        <f>SUM(C10:C12)</f>
        <v>166357.49000000002</v>
      </c>
      <c r="D9" s="31">
        <f>SUM(D10:D12)</f>
        <v>220200</v>
      </c>
      <c r="E9" s="33">
        <f aca="true" t="shared" si="0" ref="E9:E84">SUM(D9/B9)</f>
        <v>1.1132457027300304</v>
      </c>
    </row>
    <row r="10" spans="1:9" ht="63.75" customHeight="1">
      <c r="A10" s="19" t="s">
        <v>9</v>
      </c>
      <c r="B10" s="20">
        <v>195200</v>
      </c>
      <c r="C10" s="21">
        <v>163447.45</v>
      </c>
      <c r="D10" s="59">
        <v>216200</v>
      </c>
      <c r="E10" s="34">
        <f t="shared" si="0"/>
        <v>1.1075819672131149</v>
      </c>
      <c r="I10" s="11"/>
    </row>
    <row r="11" spans="1:5" ht="93" customHeight="1">
      <c r="A11" s="19" t="s">
        <v>60</v>
      </c>
      <c r="B11" s="20">
        <v>1400</v>
      </c>
      <c r="C11" s="21">
        <v>810.17</v>
      </c>
      <c r="D11" s="59">
        <v>1000</v>
      </c>
      <c r="E11" s="34">
        <f t="shared" si="0"/>
        <v>0.7142857142857143</v>
      </c>
    </row>
    <row r="12" spans="1:5" ht="45.75" customHeight="1">
      <c r="A12" s="19" t="s">
        <v>10</v>
      </c>
      <c r="B12" s="20">
        <v>1200</v>
      </c>
      <c r="C12" s="21">
        <v>2099.87</v>
      </c>
      <c r="D12" s="59">
        <v>3000</v>
      </c>
      <c r="E12" s="34">
        <f t="shared" si="0"/>
        <v>2.5</v>
      </c>
    </row>
    <row r="13" spans="1:5" ht="19.5" customHeight="1">
      <c r="A13" s="23" t="s">
        <v>63</v>
      </c>
      <c r="B13" s="35">
        <v>7064</v>
      </c>
      <c r="C13" s="36">
        <v>6030.15</v>
      </c>
      <c r="D13" s="36">
        <v>7064</v>
      </c>
      <c r="E13" s="33">
        <f t="shared" si="0"/>
        <v>1</v>
      </c>
    </row>
    <row r="14" spans="1:5" ht="17.25" customHeight="1">
      <c r="A14" s="23" t="s">
        <v>11</v>
      </c>
      <c r="B14" s="31">
        <f>B15+B18+B19</f>
        <v>31225</v>
      </c>
      <c r="C14" s="31">
        <f>C15+C18+C19</f>
        <v>38811.229999999996</v>
      </c>
      <c r="D14" s="31">
        <f>D15+D18+D19</f>
        <v>43725</v>
      </c>
      <c r="E14" s="33">
        <f t="shared" si="0"/>
        <v>1.400320256204964</v>
      </c>
    </row>
    <row r="15" spans="1:5" ht="30.75" customHeight="1">
      <c r="A15" s="19" t="s">
        <v>12</v>
      </c>
      <c r="B15" s="20">
        <f>SUM(B16:B17)</f>
        <v>21400</v>
      </c>
      <c r="C15" s="20">
        <f>SUM(C16:C17)</f>
        <v>26314.98</v>
      </c>
      <c r="D15" s="20">
        <f>SUM(D16:D17)</f>
        <v>29900</v>
      </c>
      <c r="E15" s="34">
        <f t="shared" si="0"/>
        <v>1.397196261682243</v>
      </c>
    </row>
    <row r="16" spans="1:5" ht="29.25" customHeight="1">
      <c r="A16" s="19" t="s">
        <v>13</v>
      </c>
      <c r="B16" s="20">
        <v>10200</v>
      </c>
      <c r="C16" s="21">
        <v>12556.41</v>
      </c>
      <c r="D16" s="21">
        <v>14700</v>
      </c>
      <c r="E16" s="34">
        <f t="shared" si="0"/>
        <v>1.4411764705882353</v>
      </c>
    </row>
    <row r="17" spans="1:5" ht="30" customHeight="1">
      <c r="A17" s="19" t="s">
        <v>98</v>
      </c>
      <c r="B17" s="20">
        <v>11200</v>
      </c>
      <c r="C17" s="21">
        <v>13758.57</v>
      </c>
      <c r="D17" s="21">
        <v>15200</v>
      </c>
      <c r="E17" s="34">
        <f t="shared" si="0"/>
        <v>1.3571428571428572</v>
      </c>
    </row>
    <row r="18" spans="1:5" ht="28.5" customHeight="1">
      <c r="A18" s="19" t="s">
        <v>83</v>
      </c>
      <c r="B18" s="20">
        <v>4825</v>
      </c>
      <c r="C18" s="21">
        <v>4594</v>
      </c>
      <c r="D18" s="21">
        <v>4825</v>
      </c>
      <c r="E18" s="34">
        <f t="shared" si="0"/>
        <v>1</v>
      </c>
    </row>
    <row r="19" spans="1:5" ht="28.5" customHeight="1">
      <c r="A19" s="19" t="s">
        <v>14</v>
      </c>
      <c r="B19" s="20">
        <v>5000</v>
      </c>
      <c r="C19" s="21">
        <v>7902.25</v>
      </c>
      <c r="D19" s="21">
        <v>9000</v>
      </c>
      <c r="E19" s="34">
        <f t="shared" si="0"/>
        <v>1.8</v>
      </c>
    </row>
    <row r="20" spans="1:5" ht="21.75" customHeight="1">
      <c r="A20" s="25" t="s">
        <v>15</v>
      </c>
      <c r="B20" s="31">
        <f>B21+B22+B23</f>
        <v>67961</v>
      </c>
      <c r="C20" s="31">
        <f>C21+C22+C23</f>
        <v>50482.69</v>
      </c>
      <c r="D20" s="31">
        <f>D21+D22+D23</f>
        <v>68961</v>
      </c>
      <c r="E20" s="33">
        <f t="shared" si="0"/>
        <v>1.0147143214490664</v>
      </c>
    </row>
    <row r="21" spans="1:5" ht="36" customHeight="1">
      <c r="A21" s="19" t="s">
        <v>16</v>
      </c>
      <c r="B21" s="20">
        <v>9661</v>
      </c>
      <c r="C21" s="21">
        <v>3276.98</v>
      </c>
      <c r="D21" s="21">
        <v>9661</v>
      </c>
      <c r="E21" s="34">
        <f t="shared" si="0"/>
        <v>1</v>
      </c>
    </row>
    <row r="22" spans="1:5" ht="24" customHeight="1">
      <c r="A22" s="19" t="s">
        <v>17</v>
      </c>
      <c r="B22" s="20">
        <v>39600</v>
      </c>
      <c r="C22" s="21">
        <v>29745.79</v>
      </c>
      <c r="D22" s="21">
        <v>37600</v>
      </c>
      <c r="E22" s="34">
        <f t="shared" si="0"/>
        <v>0.9494949494949495</v>
      </c>
    </row>
    <row r="23" spans="1:5" ht="27" customHeight="1">
      <c r="A23" s="19" t="s">
        <v>18</v>
      </c>
      <c r="B23" s="20">
        <f>SUM(B24:B25)</f>
        <v>18700</v>
      </c>
      <c r="C23" s="21">
        <f>SUM(C24:C25)</f>
        <v>17459.920000000002</v>
      </c>
      <c r="D23" s="21">
        <v>21700</v>
      </c>
      <c r="E23" s="34">
        <f t="shared" si="0"/>
        <v>1.160427807486631</v>
      </c>
    </row>
    <row r="24" spans="1:5" ht="30.75" customHeight="1">
      <c r="A24" s="19" t="s">
        <v>84</v>
      </c>
      <c r="B24" s="20">
        <v>14700</v>
      </c>
      <c r="C24" s="21">
        <v>16095.52</v>
      </c>
      <c r="D24" s="21">
        <v>17700</v>
      </c>
      <c r="E24" s="34">
        <f t="shared" si="0"/>
        <v>1.2040816326530612</v>
      </c>
    </row>
    <row r="25" spans="1:5" ht="33.75" customHeight="1">
      <c r="A25" s="19" t="s">
        <v>85</v>
      </c>
      <c r="B25" s="20">
        <v>4000</v>
      </c>
      <c r="C25" s="21">
        <v>1364.4</v>
      </c>
      <c r="D25" s="21">
        <v>4000</v>
      </c>
      <c r="E25" s="34">
        <f t="shared" si="0"/>
        <v>1</v>
      </c>
    </row>
    <row r="26" spans="1:5" ht="21" customHeight="1">
      <c r="A26" s="25" t="s">
        <v>19</v>
      </c>
      <c r="B26" s="31">
        <f>SUM(B27:B28)</f>
        <v>4655</v>
      </c>
      <c r="C26" s="32">
        <f>SUM(C27:C28)</f>
        <v>3510.41</v>
      </c>
      <c r="D26" s="32">
        <v>4655</v>
      </c>
      <c r="E26" s="33">
        <f t="shared" si="0"/>
        <v>1</v>
      </c>
    </row>
    <row r="27" spans="1:5" ht="45.75" customHeight="1">
      <c r="A27" s="19" t="s">
        <v>122</v>
      </c>
      <c r="B27" s="20">
        <v>4505</v>
      </c>
      <c r="C27" s="21">
        <v>3445.54</v>
      </c>
      <c r="D27" s="21">
        <v>3038.83</v>
      </c>
      <c r="E27" s="34">
        <f t="shared" si="0"/>
        <v>0.6745460599334073</v>
      </c>
    </row>
    <row r="28" spans="1:5" ht="30.75" customHeight="1">
      <c r="A28" s="19" t="s">
        <v>20</v>
      </c>
      <c r="B28" s="20">
        <v>150</v>
      </c>
      <c r="C28" s="21">
        <v>64.87</v>
      </c>
      <c r="D28" s="21">
        <v>65</v>
      </c>
      <c r="E28" s="34">
        <f t="shared" si="0"/>
        <v>0.43333333333333335</v>
      </c>
    </row>
    <row r="29" spans="1:7" ht="33" customHeight="1">
      <c r="A29" s="25" t="s">
        <v>21</v>
      </c>
      <c r="B29" s="31">
        <f>SUM(B30:B33)</f>
        <v>18020</v>
      </c>
      <c r="C29" s="32">
        <f>SUM(C30:C33)</f>
        <v>9409.73</v>
      </c>
      <c r="D29" s="32">
        <f>SUM(D30:D33)</f>
        <v>13410</v>
      </c>
      <c r="E29" s="33">
        <f t="shared" si="0"/>
        <v>0.744173140954495</v>
      </c>
      <c r="F29" s="18"/>
      <c r="G29" s="18"/>
    </row>
    <row r="30" spans="1:7" ht="63" customHeight="1">
      <c r="A30" s="19" t="s">
        <v>61</v>
      </c>
      <c r="B30" s="20">
        <v>14000</v>
      </c>
      <c r="C30" s="21">
        <v>5955.21</v>
      </c>
      <c r="D30" s="21">
        <v>9000</v>
      </c>
      <c r="E30" s="34">
        <f t="shared" si="0"/>
        <v>0.6428571428571429</v>
      </c>
      <c r="G30" s="12"/>
    </row>
    <row r="31" spans="1:5" ht="46.5" customHeight="1">
      <c r="A31" s="19" t="s">
        <v>72</v>
      </c>
      <c r="B31" s="20">
        <v>10</v>
      </c>
      <c r="C31" s="21">
        <v>53.38</v>
      </c>
      <c r="D31" s="21">
        <v>100</v>
      </c>
      <c r="E31" s="34">
        <f t="shared" si="0"/>
        <v>10</v>
      </c>
    </row>
    <row r="32" spans="1:5" ht="33.75" customHeight="1">
      <c r="A32" s="19" t="s">
        <v>22</v>
      </c>
      <c r="B32" s="20">
        <v>1010</v>
      </c>
      <c r="C32" s="37">
        <v>1031.96</v>
      </c>
      <c r="D32" s="37">
        <v>1310</v>
      </c>
      <c r="E32" s="34">
        <f t="shared" si="0"/>
        <v>1.297029702970297</v>
      </c>
    </row>
    <row r="33" spans="1:5" ht="30" customHeight="1">
      <c r="A33" s="19" t="s">
        <v>23</v>
      </c>
      <c r="B33" s="20">
        <v>3000</v>
      </c>
      <c r="C33" s="37">
        <v>2369.18</v>
      </c>
      <c r="D33" s="37">
        <v>3000</v>
      </c>
      <c r="E33" s="34">
        <f t="shared" si="0"/>
        <v>1</v>
      </c>
    </row>
    <row r="34" spans="1:5" ht="24" customHeight="1">
      <c r="A34" s="25" t="s">
        <v>24</v>
      </c>
      <c r="B34" s="31">
        <f>SUM(B35)</f>
        <v>2480</v>
      </c>
      <c r="C34" s="32">
        <f>SUM(C35)</f>
        <v>4017.16</v>
      </c>
      <c r="D34" s="32">
        <f>SUM(D35)</f>
        <v>4540</v>
      </c>
      <c r="E34" s="33">
        <f t="shared" si="0"/>
        <v>1.8306451612903225</v>
      </c>
    </row>
    <row r="35" spans="1:5" ht="22.5" customHeight="1">
      <c r="A35" s="19" t="s">
        <v>25</v>
      </c>
      <c r="B35" s="38">
        <v>2480</v>
      </c>
      <c r="C35" s="21">
        <v>4017.16</v>
      </c>
      <c r="D35" s="21">
        <v>4540</v>
      </c>
      <c r="E35" s="34">
        <f t="shared" si="0"/>
        <v>1.8306451612903225</v>
      </c>
    </row>
    <row r="36" spans="1:5" ht="28.5" customHeight="1">
      <c r="A36" s="26" t="s">
        <v>97</v>
      </c>
      <c r="B36" s="32">
        <f>SUM(B37:B39)</f>
        <v>970</v>
      </c>
      <c r="C36" s="32">
        <f>SUM(C37:C39)</f>
        <v>561.5</v>
      </c>
      <c r="D36" s="32">
        <f>SUM(D37:D39)</f>
        <v>970</v>
      </c>
      <c r="E36" s="33">
        <f t="shared" si="0"/>
        <v>1</v>
      </c>
    </row>
    <row r="37" spans="1:5" ht="30" customHeight="1">
      <c r="A37" s="27" t="s">
        <v>96</v>
      </c>
      <c r="B37" s="39">
        <v>50</v>
      </c>
      <c r="C37" s="39">
        <v>50.66</v>
      </c>
      <c r="D37" s="39">
        <v>150</v>
      </c>
      <c r="E37" s="34">
        <f t="shared" si="0"/>
        <v>3</v>
      </c>
    </row>
    <row r="38" spans="1:5" ht="28.5" customHeight="1">
      <c r="A38" s="27" t="s">
        <v>26</v>
      </c>
      <c r="B38" s="39">
        <v>600</v>
      </c>
      <c r="C38" s="39">
        <v>412</v>
      </c>
      <c r="D38" s="39">
        <v>600</v>
      </c>
      <c r="E38" s="34">
        <f t="shared" si="0"/>
        <v>1</v>
      </c>
    </row>
    <row r="39" spans="1:5" ht="24.75" customHeight="1">
      <c r="A39" s="27" t="s">
        <v>27</v>
      </c>
      <c r="B39" s="40">
        <v>320</v>
      </c>
      <c r="C39" s="21">
        <v>98.84</v>
      </c>
      <c r="D39" s="21">
        <v>220</v>
      </c>
      <c r="E39" s="34">
        <f t="shared" si="0"/>
        <v>0.6875</v>
      </c>
    </row>
    <row r="40" spans="1:5" ht="24.75" customHeight="1">
      <c r="A40" s="25" t="s">
        <v>28</v>
      </c>
      <c r="B40" s="41">
        <f>SUM(B41:B42)</f>
        <v>2200</v>
      </c>
      <c r="C40" s="41">
        <f>SUM(C41:C42)</f>
        <v>2753.94</v>
      </c>
      <c r="D40" s="41">
        <f>SUM(D41:D42)</f>
        <v>3000</v>
      </c>
      <c r="E40" s="33">
        <f t="shared" si="0"/>
        <v>1.3636363636363635</v>
      </c>
    </row>
    <row r="41" spans="1:5" ht="59.25" customHeight="1">
      <c r="A41" s="19" t="s">
        <v>62</v>
      </c>
      <c r="B41" s="20">
        <v>1200</v>
      </c>
      <c r="C41" s="21">
        <v>378</v>
      </c>
      <c r="D41" s="21">
        <v>400</v>
      </c>
      <c r="E41" s="34">
        <f t="shared" si="0"/>
        <v>0.3333333333333333</v>
      </c>
    </row>
    <row r="42" spans="1:5" ht="45.75" customHeight="1">
      <c r="A42" s="19" t="s">
        <v>29</v>
      </c>
      <c r="B42" s="20">
        <v>1000</v>
      </c>
      <c r="C42" s="21">
        <v>2375.94</v>
      </c>
      <c r="D42" s="21">
        <v>2600</v>
      </c>
      <c r="E42" s="34">
        <f t="shared" si="0"/>
        <v>2.6</v>
      </c>
    </row>
    <row r="43" spans="1:5" ht="18.75" customHeight="1">
      <c r="A43" s="25" t="s">
        <v>30</v>
      </c>
      <c r="B43" s="31">
        <v>2000</v>
      </c>
      <c r="C43" s="31">
        <v>1192.88</v>
      </c>
      <c r="D43" s="31">
        <v>1305</v>
      </c>
      <c r="E43" s="33">
        <f t="shared" si="0"/>
        <v>0.6525</v>
      </c>
    </row>
    <row r="44" spans="1:5" ht="16.5" customHeight="1">
      <c r="A44" s="25" t="s">
        <v>31</v>
      </c>
      <c r="B44" s="31">
        <f>SUM(B45:B46)</f>
        <v>160</v>
      </c>
      <c r="C44" s="31">
        <f>SUM(C45:C46)</f>
        <v>4</v>
      </c>
      <c r="D44" s="31">
        <f>SUM(D45:D46)</f>
        <v>5</v>
      </c>
      <c r="E44" s="33">
        <f t="shared" si="0"/>
        <v>0.03125</v>
      </c>
    </row>
    <row r="45" spans="1:5" ht="18.75" customHeight="1" hidden="1">
      <c r="A45" s="19" t="s">
        <v>73</v>
      </c>
      <c r="B45" s="20">
        <v>0</v>
      </c>
      <c r="C45" s="21">
        <v>0</v>
      </c>
      <c r="D45" s="21">
        <v>0</v>
      </c>
      <c r="E45" s="33">
        <v>0</v>
      </c>
    </row>
    <row r="46" spans="1:5" ht="21" customHeight="1">
      <c r="A46" s="19" t="s">
        <v>32</v>
      </c>
      <c r="B46" s="20">
        <v>160</v>
      </c>
      <c r="C46" s="21">
        <v>4</v>
      </c>
      <c r="D46" s="21">
        <v>5</v>
      </c>
      <c r="E46" s="34">
        <f t="shared" si="0"/>
        <v>0.03125</v>
      </c>
    </row>
    <row r="47" spans="1:7" s="8" customFormat="1" ht="24.75" customHeight="1">
      <c r="A47" s="28" t="s">
        <v>33</v>
      </c>
      <c r="B47" s="42">
        <f>SUM(B8+B13+B14+B20+B26+B29+B34+B36+B40+B43+B44)</f>
        <v>334535</v>
      </c>
      <c r="C47" s="42">
        <f>SUM(C8+C13+C14+C20+C26+C29+C34+C36+C40+C43+C44)</f>
        <v>283131.17999999993</v>
      </c>
      <c r="D47" s="42">
        <f>SUM(D8+D13+D14+D20+D26+D29+D34+D36+D40+D43+D44)</f>
        <v>367835</v>
      </c>
      <c r="E47" s="43">
        <f t="shared" si="0"/>
        <v>1.0995411541393276</v>
      </c>
      <c r="F47" s="17"/>
      <c r="G47" s="17"/>
    </row>
    <row r="48" spans="1:7" s="8" customFormat="1" ht="38.25" customHeight="1">
      <c r="A48" s="26" t="s">
        <v>116</v>
      </c>
      <c r="B48" s="72">
        <f>109501.84+3500</f>
        <v>113001.84</v>
      </c>
      <c r="C48" s="72">
        <v>19606.66</v>
      </c>
      <c r="D48" s="72">
        <f>109501.84+3500</f>
        <v>113001.84</v>
      </c>
      <c r="E48" s="73">
        <f t="shared" si="0"/>
        <v>1</v>
      </c>
      <c r="F48" s="17"/>
      <c r="G48" s="17"/>
    </row>
    <row r="49" spans="1:5" ht="39" customHeight="1">
      <c r="A49" s="19" t="s">
        <v>88</v>
      </c>
      <c r="B49" s="20">
        <v>71248</v>
      </c>
      <c r="C49" s="20">
        <v>54148.48</v>
      </c>
      <c r="D49" s="20">
        <v>71248</v>
      </c>
      <c r="E49" s="34">
        <f t="shared" si="0"/>
        <v>1</v>
      </c>
    </row>
    <row r="50" spans="1:5" ht="30" customHeight="1">
      <c r="A50" s="19" t="s">
        <v>139</v>
      </c>
      <c r="B50" s="20">
        <v>5861.95</v>
      </c>
      <c r="C50" s="20">
        <v>5861.95</v>
      </c>
      <c r="D50" s="20">
        <v>5861.95</v>
      </c>
      <c r="E50" s="34">
        <f t="shared" si="0"/>
        <v>1</v>
      </c>
    </row>
    <row r="51" spans="1:5" ht="30.75" customHeight="1">
      <c r="A51" s="19" t="s">
        <v>123</v>
      </c>
      <c r="B51" s="20">
        <v>47980.35</v>
      </c>
      <c r="C51" s="20">
        <v>0</v>
      </c>
      <c r="D51" s="20">
        <v>47980.35</v>
      </c>
      <c r="E51" s="34">
        <f t="shared" si="0"/>
        <v>1</v>
      </c>
    </row>
    <row r="52" spans="1:5" ht="33" customHeight="1">
      <c r="A52" s="19" t="s">
        <v>124</v>
      </c>
      <c r="B52" s="20">
        <v>33892.3</v>
      </c>
      <c r="C52" s="20">
        <v>0</v>
      </c>
      <c r="D52" s="20">
        <v>33892.3</v>
      </c>
      <c r="E52" s="34">
        <f t="shared" si="0"/>
        <v>1</v>
      </c>
    </row>
    <row r="53" spans="1:5" ht="28.5" customHeight="1">
      <c r="A53" s="19" t="s">
        <v>124</v>
      </c>
      <c r="B53" s="20">
        <v>14121.5</v>
      </c>
      <c r="C53" s="20">
        <v>0</v>
      </c>
      <c r="D53" s="20">
        <v>14121.5</v>
      </c>
      <c r="E53" s="34">
        <f t="shared" si="0"/>
        <v>1</v>
      </c>
    </row>
    <row r="54" spans="1:5" ht="87.75" customHeight="1">
      <c r="A54" s="19" t="s">
        <v>120</v>
      </c>
      <c r="B54" s="20">
        <v>44785.27</v>
      </c>
      <c r="C54" s="20">
        <v>44764</v>
      </c>
      <c r="D54" s="20">
        <v>44785.27</v>
      </c>
      <c r="E54" s="34">
        <f t="shared" si="0"/>
        <v>1</v>
      </c>
    </row>
    <row r="55" spans="1:5" ht="57" customHeight="1">
      <c r="A55" s="19" t="s">
        <v>121</v>
      </c>
      <c r="B55" s="20">
        <v>1509.91</v>
      </c>
      <c r="C55" s="20">
        <v>1509.25</v>
      </c>
      <c r="D55" s="20">
        <v>1509.91</v>
      </c>
      <c r="E55" s="34">
        <f t="shared" si="0"/>
        <v>1</v>
      </c>
    </row>
    <row r="56" spans="1:5" ht="53.25" customHeight="1">
      <c r="A56" s="19" t="s">
        <v>138</v>
      </c>
      <c r="B56" s="20">
        <v>34762.53</v>
      </c>
      <c r="C56" s="20">
        <v>0</v>
      </c>
      <c r="D56" s="20">
        <v>34762.53</v>
      </c>
      <c r="E56" s="34">
        <f t="shared" si="0"/>
        <v>1</v>
      </c>
    </row>
    <row r="57" spans="1:5" ht="72.75" customHeight="1">
      <c r="A57" s="19" t="s">
        <v>128</v>
      </c>
      <c r="B57" s="20">
        <v>8470.86</v>
      </c>
      <c r="C57" s="20">
        <v>236.79</v>
      </c>
      <c r="D57" s="20">
        <v>8470.86</v>
      </c>
      <c r="E57" s="34">
        <f t="shared" si="0"/>
        <v>1</v>
      </c>
    </row>
    <row r="58" spans="1:5" ht="46.5" customHeight="1">
      <c r="A58" s="19" t="s">
        <v>117</v>
      </c>
      <c r="B58" s="20">
        <v>17771.48</v>
      </c>
      <c r="C58" s="20">
        <v>7667.48</v>
      </c>
      <c r="D58" s="20">
        <v>17771.48</v>
      </c>
      <c r="E58" s="34">
        <f t="shared" si="0"/>
        <v>1</v>
      </c>
    </row>
    <row r="59" spans="1:5" ht="33" customHeight="1">
      <c r="A59" s="19" t="s">
        <v>134</v>
      </c>
      <c r="B59" s="20">
        <v>357.21</v>
      </c>
      <c r="C59" s="20">
        <v>357.21</v>
      </c>
      <c r="D59" s="20">
        <v>357.21</v>
      </c>
      <c r="E59" s="34">
        <f t="shared" si="0"/>
        <v>1</v>
      </c>
    </row>
    <row r="60" spans="1:5" ht="33" customHeight="1">
      <c r="A60" s="19" t="s">
        <v>102</v>
      </c>
      <c r="B60" s="20">
        <v>115.44</v>
      </c>
      <c r="C60" s="20">
        <v>0</v>
      </c>
      <c r="D60" s="20">
        <v>115.44</v>
      </c>
      <c r="E60" s="34">
        <f t="shared" si="0"/>
        <v>1</v>
      </c>
    </row>
    <row r="61" spans="1:5" ht="33" customHeight="1">
      <c r="A61" s="19" t="s">
        <v>130</v>
      </c>
      <c r="B61" s="20">
        <v>569.7</v>
      </c>
      <c r="C61" s="20">
        <v>0</v>
      </c>
      <c r="D61" s="20">
        <v>569.7</v>
      </c>
      <c r="E61" s="34">
        <f t="shared" si="0"/>
        <v>1</v>
      </c>
    </row>
    <row r="62" spans="1:5" ht="27" customHeight="1">
      <c r="A62" s="19" t="s">
        <v>71</v>
      </c>
      <c r="B62" s="44">
        <v>572</v>
      </c>
      <c r="C62" s="20">
        <v>572</v>
      </c>
      <c r="D62" s="44">
        <v>572</v>
      </c>
      <c r="E62" s="34">
        <f t="shared" si="0"/>
        <v>1</v>
      </c>
    </row>
    <row r="63" spans="1:5" ht="27" customHeight="1">
      <c r="A63" s="19" t="s">
        <v>136</v>
      </c>
      <c r="B63" s="44">
        <v>20251.5</v>
      </c>
      <c r="C63" s="20">
        <v>20251.5</v>
      </c>
      <c r="D63" s="44">
        <v>20251.5</v>
      </c>
      <c r="E63" s="34">
        <f t="shared" si="0"/>
        <v>1</v>
      </c>
    </row>
    <row r="64" spans="1:5" s="11" customFormat="1" ht="33" customHeight="1">
      <c r="A64" s="29" t="s">
        <v>110</v>
      </c>
      <c r="B64" s="44">
        <v>1957.42</v>
      </c>
      <c r="C64" s="20">
        <v>432.24</v>
      </c>
      <c r="D64" s="44">
        <v>1957.42</v>
      </c>
      <c r="E64" s="34">
        <f t="shared" si="0"/>
        <v>1</v>
      </c>
    </row>
    <row r="65" spans="1:5" s="11" customFormat="1" ht="30.75" customHeight="1">
      <c r="A65" s="29" t="s">
        <v>110</v>
      </c>
      <c r="B65" s="44">
        <v>1775.1</v>
      </c>
      <c r="C65" s="20">
        <v>1539.49</v>
      </c>
      <c r="D65" s="44">
        <v>1775.1</v>
      </c>
      <c r="E65" s="34">
        <f t="shared" si="0"/>
        <v>1</v>
      </c>
    </row>
    <row r="66" spans="1:5" ht="30" customHeight="1">
      <c r="A66" s="19" t="s">
        <v>103</v>
      </c>
      <c r="B66" s="20">
        <v>12207.76</v>
      </c>
      <c r="C66" s="20">
        <v>0</v>
      </c>
      <c r="D66" s="20">
        <v>12207.76</v>
      </c>
      <c r="E66" s="34">
        <f t="shared" si="0"/>
        <v>1</v>
      </c>
    </row>
    <row r="67" spans="1:5" ht="28.5" customHeight="1">
      <c r="A67" s="29" t="s">
        <v>111</v>
      </c>
      <c r="B67" s="20">
        <v>28303.47</v>
      </c>
      <c r="C67" s="20">
        <v>28303.47</v>
      </c>
      <c r="D67" s="20">
        <v>28303.47</v>
      </c>
      <c r="E67" s="34">
        <f t="shared" si="0"/>
        <v>1</v>
      </c>
    </row>
    <row r="68" spans="1:5" ht="28.5" customHeight="1">
      <c r="A68" s="29" t="s">
        <v>137</v>
      </c>
      <c r="B68" s="20">
        <v>16030</v>
      </c>
      <c r="C68" s="20">
        <v>6000</v>
      </c>
      <c r="D68" s="20">
        <v>16030</v>
      </c>
      <c r="E68" s="34">
        <f t="shared" si="0"/>
        <v>1</v>
      </c>
    </row>
    <row r="69" spans="1:5" s="11" customFormat="1" ht="32.25" customHeight="1">
      <c r="A69" s="29" t="s">
        <v>112</v>
      </c>
      <c r="B69" s="20">
        <v>2300</v>
      </c>
      <c r="C69" s="20">
        <v>2300</v>
      </c>
      <c r="D69" s="20">
        <v>2300</v>
      </c>
      <c r="E69" s="34">
        <f t="shared" si="0"/>
        <v>1</v>
      </c>
    </row>
    <row r="70" spans="1:5" s="11" customFormat="1" ht="42" customHeight="1">
      <c r="A70" s="29" t="s">
        <v>118</v>
      </c>
      <c r="B70" s="20">
        <v>16359.46</v>
      </c>
      <c r="C70" s="20">
        <v>1635.89</v>
      </c>
      <c r="D70" s="20">
        <v>16359.46</v>
      </c>
      <c r="E70" s="34">
        <f t="shared" si="0"/>
        <v>1</v>
      </c>
    </row>
    <row r="71" spans="1:5" s="11" customFormat="1" ht="30" customHeight="1">
      <c r="A71" s="29" t="s">
        <v>135</v>
      </c>
      <c r="B71" s="20">
        <v>291.26</v>
      </c>
      <c r="C71" s="20">
        <v>281.51</v>
      </c>
      <c r="D71" s="20">
        <v>291.26</v>
      </c>
      <c r="E71" s="34">
        <f t="shared" si="0"/>
        <v>1</v>
      </c>
    </row>
    <row r="72" spans="1:5" s="11" customFormat="1" ht="33" customHeight="1">
      <c r="A72" s="29" t="s">
        <v>131</v>
      </c>
      <c r="B72" s="20">
        <v>4554</v>
      </c>
      <c r="C72" s="20">
        <v>0</v>
      </c>
      <c r="D72" s="20">
        <v>4554</v>
      </c>
      <c r="E72" s="34">
        <f t="shared" si="0"/>
        <v>1</v>
      </c>
    </row>
    <row r="73" spans="1:5" s="11" customFormat="1" ht="34.5" customHeight="1">
      <c r="A73" s="29" t="s">
        <v>132</v>
      </c>
      <c r="B73" s="20">
        <v>7760.06</v>
      </c>
      <c r="C73" s="20">
        <v>2881.44</v>
      </c>
      <c r="D73" s="20">
        <v>7760.06</v>
      </c>
      <c r="E73" s="34">
        <f t="shared" si="0"/>
        <v>1</v>
      </c>
    </row>
    <row r="74" spans="1:5" s="11" customFormat="1" ht="34.5" customHeight="1">
      <c r="A74" s="29" t="s">
        <v>145</v>
      </c>
      <c r="B74" s="20">
        <v>12341.42</v>
      </c>
      <c r="C74" s="20">
        <v>0</v>
      </c>
      <c r="D74" s="20">
        <v>12341.42</v>
      </c>
      <c r="E74" s="34">
        <f t="shared" si="0"/>
        <v>1</v>
      </c>
    </row>
    <row r="75" spans="1:5" s="11" customFormat="1" ht="29.25" customHeight="1">
      <c r="A75" s="29" t="s">
        <v>126</v>
      </c>
      <c r="B75" s="20">
        <v>496.78</v>
      </c>
      <c r="C75" s="20">
        <v>0</v>
      </c>
      <c r="D75" s="20">
        <v>496.78</v>
      </c>
      <c r="E75" s="34">
        <f>SUM(D75/B75)</f>
        <v>1</v>
      </c>
    </row>
    <row r="76" spans="1:5" s="11" customFormat="1" ht="31.5" customHeight="1">
      <c r="A76" s="29" t="s">
        <v>125</v>
      </c>
      <c r="B76" s="20">
        <v>1647.6</v>
      </c>
      <c r="C76" s="20">
        <v>1122.45</v>
      </c>
      <c r="D76" s="20">
        <v>1647.6</v>
      </c>
      <c r="E76" s="34">
        <f t="shared" si="0"/>
        <v>1</v>
      </c>
    </row>
    <row r="77" spans="1:5" s="11" customFormat="1" ht="41.25" customHeight="1">
      <c r="A77" s="29" t="s">
        <v>99</v>
      </c>
      <c r="B77" s="20">
        <v>22.9</v>
      </c>
      <c r="C77" s="20">
        <v>17.18</v>
      </c>
      <c r="D77" s="20">
        <v>22.9</v>
      </c>
      <c r="E77" s="34">
        <f t="shared" si="0"/>
        <v>1</v>
      </c>
    </row>
    <row r="78" spans="1:5" s="11" customFormat="1" ht="33.75" customHeight="1">
      <c r="A78" s="29" t="s">
        <v>113</v>
      </c>
      <c r="B78" s="20">
        <v>11</v>
      </c>
      <c r="C78" s="20">
        <v>0</v>
      </c>
      <c r="D78" s="20">
        <v>11</v>
      </c>
      <c r="E78" s="34">
        <f t="shared" si="0"/>
        <v>1</v>
      </c>
    </row>
    <row r="79" spans="1:5" s="11" customFormat="1" ht="45" customHeight="1">
      <c r="A79" s="29" t="s">
        <v>104</v>
      </c>
      <c r="B79" s="20">
        <v>2182.65</v>
      </c>
      <c r="C79" s="20">
        <v>1568.32</v>
      </c>
      <c r="D79" s="20">
        <v>2182.65</v>
      </c>
      <c r="E79" s="34">
        <f t="shared" si="0"/>
        <v>1</v>
      </c>
    </row>
    <row r="80" spans="1:5" s="11" customFormat="1" ht="30.75" customHeight="1">
      <c r="A80" s="29" t="s">
        <v>105</v>
      </c>
      <c r="B80" s="20">
        <v>2581.91</v>
      </c>
      <c r="C80" s="20">
        <v>1989.93</v>
      </c>
      <c r="D80" s="20">
        <v>2581.91</v>
      </c>
      <c r="E80" s="34">
        <f t="shared" si="0"/>
        <v>1</v>
      </c>
    </row>
    <row r="81" spans="1:5" s="11" customFormat="1" ht="34.5" customHeight="1">
      <c r="A81" s="29" t="s">
        <v>106</v>
      </c>
      <c r="B81" s="20">
        <v>3148.7</v>
      </c>
      <c r="C81" s="20">
        <v>2361.53</v>
      </c>
      <c r="D81" s="20">
        <v>3148.7</v>
      </c>
      <c r="E81" s="34">
        <f t="shared" si="0"/>
        <v>1</v>
      </c>
    </row>
    <row r="82" spans="1:5" s="11" customFormat="1" ht="32.25" customHeight="1">
      <c r="A82" s="19" t="s">
        <v>65</v>
      </c>
      <c r="B82" s="20">
        <v>998</v>
      </c>
      <c r="C82" s="20">
        <v>748.5</v>
      </c>
      <c r="D82" s="20">
        <v>998</v>
      </c>
      <c r="E82" s="34">
        <f t="shared" si="0"/>
        <v>1</v>
      </c>
    </row>
    <row r="83" spans="1:5" s="11" customFormat="1" ht="46.5" customHeight="1">
      <c r="A83" s="19" t="s">
        <v>89</v>
      </c>
      <c r="B83" s="20">
        <v>0.28</v>
      </c>
      <c r="C83" s="20">
        <v>0.28</v>
      </c>
      <c r="D83" s="20">
        <v>0.28</v>
      </c>
      <c r="E83" s="34">
        <f t="shared" si="0"/>
        <v>1</v>
      </c>
    </row>
    <row r="84" spans="1:5" s="11" customFormat="1" ht="33" customHeight="1">
      <c r="A84" s="29" t="s">
        <v>64</v>
      </c>
      <c r="B84" s="20">
        <v>9664.3</v>
      </c>
      <c r="C84" s="20">
        <v>7248.22</v>
      </c>
      <c r="D84" s="20">
        <v>9664.3</v>
      </c>
      <c r="E84" s="34">
        <f t="shared" si="0"/>
        <v>1</v>
      </c>
    </row>
    <row r="85" spans="1:5" s="11" customFormat="1" ht="105.75" customHeight="1">
      <c r="A85" s="29" t="s">
        <v>127</v>
      </c>
      <c r="B85" s="20">
        <v>120317.88</v>
      </c>
      <c r="C85" s="20">
        <v>76214.44</v>
      </c>
      <c r="D85" s="20">
        <v>120317.88</v>
      </c>
      <c r="E85" s="34">
        <f aca="true" t="shared" si="1" ref="E85:E142">SUM(D85/B85)</f>
        <v>1</v>
      </c>
    </row>
    <row r="86" spans="1:5" s="11" customFormat="1" ht="102" customHeight="1">
      <c r="A86" s="29" t="s">
        <v>127</v>
      </c>
      <c r="B86" s="20">
        <v>180834.83</v>
      </c>
      <c r="C86" s="20">
        <v>124377.27</v>
      </c>
      <c r="D86" s="20">
        <v>180834.83</v>
      </c>
      <c r="E86" s="34">
        <f t="shared" si="1"/>
        <v>1</v>
      </c>
    </row>
    <row r="87" spans="1:5" s="11" customFormat="1" ht="35.25" customHeight="1">
      <c r="A87" s="29" t="s">
        <v>107</v>
      </c>
      <c r="B87" s="20">
        <v>2828.55</v>
      </c>
      <c r="C87" s="20">
        <v>2540.98</v>
      </c>
      <c r="D87" s="20">
        <v>2828.55</v>
      </c>
      <c r="E87" s="34">
        <f t="shared" si="1"/>
        <v>1</v>
      </c>
    </row>
    <row r="88" spans="1:5" s="11" customFormat="1" ht="32.25" customHeight="1">
      <c r="A88" s="29" t="s">
        <v>114</v>
      </c>
      <c r="B88" s="20">
        <v>3592.09</v>
      </c>
      <c r="C88" s="20">
        <v>3592.09</v>
      </c>
      <c r="D88" s="20">
        <v>3592.09</v>
      </c>
      <c r="E88" s="34">
        <f t="shared" si="1"/>
        <v>1</v>
      </c>
    </row>
    <row r="89" spans="1:5" s="11" customFormat="1" ht="50.25" customHeight="1">
      <c r="A89" s="29" t="s">
        <v>108</v>
      </c>
      <c r="B89" s="20">
        <v>12220.27</v>
      </c>
      <c r="C89" s="20">
        <v>5161.42</v>
      </c>
      <c r="D89" s="20">
        <v>12220.27</v>
      </c>
      <c r="E89" s="34">
        <f t="shared" si="1"/>
        <v>1</v>
      </c>
    </row>
    <row r="90" spans="1:5" s="11" customFormat="1" ht="60.75" customHeight="1">
      <c r="A90" s="29" t="s">
        <v>109</v>
      </c>
      <c r="B90" s="20">
        <v>19544</v>
      </c>
      <c r="C90" s="20">
        <v>14658</v>
      </c>
      <c r="D90" s="20">
        <v>19544</v>
      </c>
      <c r="E90" s="34">
        <f t="shared" si="1"/>
        <v>1</v>
      </c>
    </row>
    <row r="91" spans="1:5" s="11" customFormat="1" ht="51" customHeight="1">
      <c r="A91" s="29" t="s">
        <v>119</v>
      </c>
      <c r="B91" s="20">
        <v>12733.56</v>
      </c>
      <c r="C91" s="20">
        <v>8151</v>
      </c>
      <c r="D91" s="20">
        <v>12733.56</v>
      </c>
      <c r="E91" s="34">
        <f t="shared" si="1"/>
        <v>1</v>
      </c>
    </row>
    <row r="92" spans="1:5" s="11" customFormat="1" ht="43.5" customHeight="1">
      <c r="A92" s="29" t="s">
        <v>141</v>
      </c>
      <c r="B92" s="20">
        <v>4390.34</v>
      </c>
      <c r="C92" s="20">
        <v>4366.91</v>
      </c>
      <c r="D92" s="20">
        <v>4390.34</v>
      </c>
      <c r="E92" s="34">
        <f t="shared" si="1"/>
        <v>1</v>
      </c>
    </row>
    <row r="93" spans="1:5" s="11" customFormat="1" ht="43.5" customHeight="1">
      <c r="A93" s="29" t="s">
        <v>142</v>
      </c>
      <c r="B93" s="20">
        <v>4757.51</v>
      </c>
      <c r="C93" s="20">
        <v>4554.4</v>
      </c>
      <c r="D93" s="20">
        <v>4757.51</v>
      </c>
      <c r="E93" s="34">
        <f t="shared" si="1"/>
        <v>1</v>
      </c>
    </row>
    <row r="94" spans="1:5" s="11" customFormat="1" ht="45.75" customHeight="1">
      <c r="A94" s="29" t="s">
        <v>143</v>
      </c>
      <c r="B94" s="20">
        <v>1054.62</v>
      </c>
      <c r="C94" s="20">
        <v>1054.62</v>
      </c>
      <c r="D94" s="20">
        <v>1054.62</v>
      </c>
      <c r="E94" s="34">
        <f t="shared" si="1"/>
        <v>1</v>
      </c>
    </row>
    <row r="95" spans="1:5" s="11" customFormat="1" ht="48" customHeight="1">
      <c r="A95" s="29" t="s">
        <v>140</v>
      </c>
      <c r="B95" s="20">
        <v>20000</v>
      </c>
      <c r="C95" s="20">
        <v>20000</v>
      </c>
      <c r="D95" s="20">
        <v>20000</v>
      </c>
      <c r="E95" s="34">
        <f t="shared" si="1"/>
        <v>1</v>
      </c>
    </row>
    <row r="96" spans="1:5" s="11" customFormat="1" ht="18" customHeight="1">
      <c r="A96" s="23" t="s">
        <v>34</v>
      </c>
      <c r="B96" s="45">
        <f>SUM(B49:B95)</f>
        <v>809177.7200000001</v>
      </c>
      <c r="C96" s="45">
        <f>SUM(C49:C95)</f>
        <v>458470.24</v>
      </c>
      <c r="D96" s="45">
        <f>SUM(D49:D95)</f>
        <v>809177.7200000001</v>
      </c>
      <c r="E96" s="33">
        <f t="shared" si="1"/>
        <v>1</v>
      </c>
    </row>
    <row r="97" spans="1:5" s="11" customFormat="1" ht="27.75" customHeight="1">
      <c r="A97" s="19" t="s">
        <v>144</v>
      </c>
      <c r="B97" s="20"/>
      <c r="C97" s="20">
        <v>33.57</v>
      </c>
      <c r="D97" s="20">
        <v>33.57</v>
      </c>
      <c r="E97" s="34"/>
    </row>
    <row r="98" spans="1:5" s="11" customFormat="1" ht="45">
      <c r="A98" s="19" t="s">
        <v>115</v>
      </c>
      <c r="B98" s="20"/>
      <c r="C98" s="20">
        <v>-152.74</v>
      </c>
      <c r="D98" s="20">
        <v>-152.74</v>
      </c>
      <c r="E98" s="34"/>
    </row>
    <row r="99" spans="1:5" s="11" customFormat="1" ht="19.5" customHeight="1">
      <c r="A99" s="30" t="s">
        <v>35</v>
      </c>
      <c r="B99" s="46">
        <f>SUM(B47+B48+B96+B97+B98)</f>
        <v>1256714.56</v>
      </c>
      <c r="C99" s="46">
        <f>SUM(C47+C48+C96+C97+C98)</f>
        <v>761088.9099999998</v>
      </c>
      <c r="D99" s="46">
        <f>SUM(D47+D48+D96+D97+D98)</f>
        <v>1289895.3900000001</v>
      </c>
      <c r="E99" s="47">
        <f t="shared" si="1"/>
        <v>1.0264028372520806</v>
      </c>
    </row>
    <row r="100" spans="1:5" s="11" customFormat="1" ht="21" customHeight="1">
      <c r="A100" s="77" t="s">
        <v>36</v>
      </c>
      <c r="B100" s="78"/>
      <c r="C100" s="78"/>
      <c r="D100" s="78"/>
      <c r="E100" s="78"/>
    </row>
    <row r="101" spans="1:5" s="11" customFormat="1" ht="21" customHeight="1">
      <c r="A101" s="48" t="s">
        <v>37</v>
      </c>
      <c r="B101" s="31">
        <f>SUM(B102:B107)</f>
        <v>139844.15</v>
      </c>
      <c r="C101" s="32">
        <f>SUM(C102:C107)</f>
        <v>86340.06</v>
      </c>
      <c r="D101" s="32">
        <f>SUM(D102:D107)</f>
        <v>119891.91999999998</v>
      </c>
      <c r="E101" s="33">
        <f t="shared" si="1"/>
        <v>0.8573252438518164</v>
      </c>
    </row>
    <row r="102" spans="1:5" s="11" customFormat="1" ht="28.5" customHeight="1">
      <c r="A102" s="70" t="s">
        <v>66</v>
      </c>
      <c r="B102" s="20">
        <v>896.74</v>
      </c>
      <c r="C102" s="21">
        <v>170.7</v>
      </c>
      <c r="D102" s="20">
        <v>896.74</v>
      </c>
      <c r="E102" s="34">
        <f t="shared" si="1"/>
        <v>1</v>
      </c>
    </row>
    <row r="103" spans="1:5" s="11" customFormat="1" ht="19.5" customHeight="1">
      <c r="A103" s="19" t="s">
        <v>68</v>
      </c>
      <c r="B103" s="49">
        <v>8082.54</v>
      </c>
      <c r="C103" s="21">
        <v>4986.27</v>
      </c>
      <c r="D103" s="22">
        <v>8082.54</v>
      </c>
      <c r="E103" s="34">
        <f t="shared" si="1"/>
        <v>1</v>
      </c>
    </row>
    <row r="104" spans="1:5" s="11" customFormat="1" ht="19.5" customHeight="1">
      <c r="A104" s="19" t="s">
        <v>67</v>
      </c>
      <c r="B104" s="22">
        <v>79974.72</v>
      </c>
      <c r="C104" s="21">
        <v>53205.91</v>
      </c>
      <c r="D104" s="59">
        <v>78375.23</v>
      </c>
      <c r="E104" s="34">
        <f t="shared" si="1"/>
        <v>0.9800000550173854</v>
      </c>
    </row>
    <row r="105" spans="1:5" s="11" customFormat="1" ht="19.5" customHeight="1">
      <c r="A105" s="19" t="s">
        <v>100</v>
      </c>
      <c r="B105" s="22">
        <v>22.9</v>
      </c>
      <c r="C105" s="21">
        <v>17.18</v>
      </c>
      <c r="D105" s="59">
        <v>22.9</v>
      </c>
      <c r="E105" s="34">
        <f t="shared" si="1"/>
        <v>1</v>
      </c>
    </row>
    <row r="106" spans="1:5" s="11" customFormat="1" ht="19.5" customHeight="1">
      <c r="A106" s="24" t="s">
        <v>69</v>
      </c>
      <c r="B106" s="50">
        <v>2000</v>
      </c>
      <c r="C106" s="21">
        <v>0</v>
      </c>
      <c r="D106" s="59">
        <f>C106/0.75</f>
        <v>0</v>
      </c>
      <c r="E106" s="34">
        <f t="shared" si="1"/>
        <v>0</v>
      </c>
    </row>
    <row r="107" spans="1:5" s="11" customFormat="1" ht="19.5" customHeight="1">
      <c r="A107" s="24" t="s">
        <v>70</v>
      </c>
      <c r="B107" s="50">
        <v>48867.25</v>
      </c>
      <c r="C107" s="21">
        <v>27960</v>
      </c>
      <c r="D107" s="59">
        <v>32514.51</v>
      </c>
      <c r="E107" s="34">
        <f t="shared" si="1"/>
        <v>0.6653640219165187</v>
      </c>
    </row>
    <row r="108" spans="1:5" s="11" customFormat="1" ht="21.75" customHeight="1">
      <c r="A108" s="48" t="s">
        <v>90</v>
      </c>
      <c r="B108" s="31">
        <f>SUM(B109:B109)</f>
        <v>41</v>
      </c>
      <c r="C108" s="32">
        <f>SUM(C109:C109)</f>
        <v>8.64</v>
      </c>
      <c r="D108" s="32">
        <f>SUM(D109:D109)</f>
        <v>41</v>
      </c>
      <c r="E108" s="33">
        <f t="shared" si="1"/>
        <v>1</v>
      </c>
    </row>
    <row r="109" spans="1:5" s="11" customFormat="1" ht="19.5" customHeight="1">
      <c r="A109" s="24" t="s">
        <v>91</v>
      </c>
      <c r="B109" s="50">
        <v>41</v>
      </c>
      <c r="C109" s="21">
        <v>8.64</v>
      </c>
      <c r="D109" s="59">
        <v>41</v>
      </c>
      <c r="E109" s="34">
        <f t="shared" si="1"/>
        <v>1</v>
      </c>
    </row>
    <row r="110" spans="1:5" s="11" customFormat="1" ht="30.75" customHeight="1">
      <c r="A110" s="48" t="s">
        <v>38</v>
      </c>
      <c r="B110" s="31">
        <f>SUM(B111:B111)</f>
        <v>550</v>
      </c>
      <c r="C110" s="32">
        <f>SUM(C111:C111)</f>
        <v>360.42</v>
      </c>
      <c r="D110" s="32">
        <f>SUM(D111:D111)</f>
        <v>550</v>
      </c>
      <c r="E110" s="33">
        <f t="shared" si="1"/>
        <v>1</v>
      </c>
    </row>
    <row r="111" spans="1:5" s="11" customFormat="1" ht="29.25" customHeight="1">
      <c r="A111" s="19" t="s">
        <v>39</v>
      </c>
      <c r="B111" s="22">
        <v>550</v>
      </c>
      <c r="C111" s="21">
        <v>360.42</v>
      </c>
      <c r="D111" s="59">
        <v>550</v>
      </c>
      <c r="E111" s="34">
        <f t="shared" si="1"/>
        <v>1</v>
      </c>
    </row>
    <row r="112" spans="1:5" s="11" customFormat="1" ht="21" customHeight="1">
      <c r="A112" s="48" t="s">
        <v>40</v>
      </c>
      <c r="B112" s="31">
        <f>SUM(B113:B115)</f>
        <v>102443.98</v>
      </c>
      <c r="C112" s="31">
        <f>SUM(C113:C115)</f>
        <v>11725.86</v>
      </c>
      <c r="D112" s="31">
        <f>SUM(D113:D115)</f>
        <v>51103.96</v>
      </c>
      <c r="E112" s="33">
        <f t="shared" si="1"/>
        <v>0.49884785811718757</v>
      </c>
    </row>
    <row r="113" spans="1:5" s="11" customFormat="1" ht="21" customHeight="1">
      <c r="A113" s="71" t="s">
        <v>101</v>
      </c>
      <c r="B113" s="44">
        <v>12111</v>
      </c>
      <c r="C113" s="39">
        <v>6935.85</v>
      </c>
      <c r="D113" s="59">
        <v>12111</v>
      </c>
      <c r="E113" s="34">
        <f t="shared" si="1"/>
        <v>1</v>
      </c>
    </row>
    <row r="114" spans="1:5" s="11" customFormat="1" ht="21" customHeight="1">
      <c r="A114" s="19" t="s">
        <v>41</v>
      </c>
      <c r="B114" s="44">
        <v>90040.48</v>
      </c>
      <c r="C114" s="39">
        <v>4547.51</v>
      </c>
      <c r="D114" s="69">
        <v>38700.46</v>
      </c>
      <c r="E114" s="34">
        <f t="shared" si="1"/>
        <v>0.4298117913187491</v>
      </c>
    </row>
    <row r="115" spans="1:5" s="11" customFormat="1" ht="18.75" customHeight="1">
      <c r="A115" s="19" t="s">
        <v>42</v>
      </c>
      <c r="B115" s="20">
        <v>292.5</v>
      </c>
      <c r="C115" s="21">
        <v>242.5</v>
      </c>
      <c r="D115" s="59">
        <v>292.5</v>
      </c>
      <c r="E115" s="34">
        <f t="shared" si="1"/>
        <v>1</v>
      </c>
    </row>
    <row r="116" spans="1:5" s="11" customFormat="1" ht="21" customHeight="1">
      <c r="A116" s="48" t="s">
        <v>43</v>
      </c>
      <c r="B116" s="31">
        <f>SUM(B117:B120)</f>
        <v>347579.32</v>
      </c>
      <c r="C116" s="32">
        <f>SUM(C117:C120)</f>
        <v>198065.79</v>
      </c>
      <c r="D116" s="32">
        <f>SUM(D117:D120)</f>
        <v>345551.32</v>
      </c>
      <c r="E116" s="33">
        <f t="shared" si="1"/>
        <v>0.9941653605858944</v>
      </c>
    </row>
    <row r="117" spans="1:5" s="11" customFormat="1" ht="18" customHeight="1">
      <c r="A117" s="24" t="s">
        <v>44</v>
      </c>
      <c r="B117" s="51">
        <v>75407.75</v>
      </c>
      <c r="C117" s="21">
        <v>56886.13</v>
      </c>
      <c r="D117" s="51">
        <v>75407.75</v>
      </c>
      <c r="E117" s="34">
        <f t="shared" si="1"/>
        <v>1</v>
      </c>
    </row>
    <row r="118" spans="1:5" s="11" customFormat="1" ht="18" customHeight="1">
      <c r="A118" s="24" t="s">
        <v>95</v>
      </c>
      <c r="B118" s="51">
        <v>84509.58</v>
      </c>
      <c r="C118" s="21">
        <v>37103.55</v>
      </c>
      <c r="D118" s="51">
        <v>84509.58</v>
      </c>
      <c r="E118" s="34">
        <f t="shared" si="1"/>
        <v>1</v>
      </c>
    </row>
    <row r="119" spans="1:5" s="11" customFormat="1" ht="18.75" customHeight="1">
      <c r="A119" s="24" t="s">
        <v>45</v>
      </c>
      <c r="B119" s="21">
        <f>167261.99+3500</f>
        <v>170761.99</v>
      </c>
      <c r="C119" s="21">
        <v>103378.1</v>
      </c>
      <c r="D119" s="21">
        <f>167261.99+3500</f>
        <v>170761.99</v>
      </c>
      <c r="E119" s="34">
        <f t="shared" si="1"/>
        <v>1</v>
      </c>
    </row>
    <row r="120" spans="1:5" s="11" customFormat="1" ht="18.75" customHeight="1">
      <c r="A120" s="19" t="s">
        <v>46</v>
      </c>
      <c r="B120" s="21">
        <v>16900</v>
      </c>
      <c r="C120" s="21">
        <v>698.01</v>
      </c>
      <c r="D120" s="69">
        <v>14872</v>
      </c>
      <c r="E120" s="34">
        <f t="shared" si="1"/>
        <v>0.88</v>
      </c>
    </row>
    <row r="121" spans="1:5" s="11" customFormat="1" ht="18.75" customHeight="1">
      <c r="A121" s="26" t="s">
        <v>86</v>
      </c>
      <c r="B121" s="36">
        <f>SUM(B122:B123)</f>
        <v>4745</v>
      </c>
      <c r="C121" s="36">
        <f>SUM(C122:C123)</f>
        <v>116.54</v>
      </c>
      <c r="D121" s="36">
        <f>SUM(D122:D123)</f>
        <v>3825</v>
      </c>
      <c r="E121" s="33">
        <f t="shared" si="1"/>
        <v>0.8061116965226555</v>
      </c>
    </row>
    <row r="122" spans="1:5" s="11" customFormat="1" ht="18.75" customHeight="1">
      <c r="A122" s="27" t="s">
        <v>133</v>
      </c>
      <c r="B122" s="39">
        <v>4600</v>
      </c>
      <c r="C122" s="39">
        <v>0</v>
      </c>
      <c r="D122" s="69">
        <v>3680</v>
      </c>
      <c r="E122" s="34">
        <f t="shared" si="1"/>
        <v>0.8</v>
      </c>
    </row>
    <row r="123" spans="1:5" s="11" customFormat="1" ht="18.75" customHeight="1">
      <c r="A123" s="19" t="s">
        <v>87</v>
      </c>
      <c r="B123" s="21">
        <v>145</v>
      </c>
      <c r="C123" s="21">
        <v>116.54</v>
      </c>
      <c r="D123" s="59">
        <v>145</v>
      </c>
      <c r="E123" s="34">
        <f t="shared" si="1"/>
        <v>1</v>
      </c>
    </row>
    <row r="124" spans="1:5" s="11" customFormat="1" ht="18.75" customHeight="1">
      <c r="A124" s="48" t="s">
        <v>47</v>
      </c>
      <c r="B124" s="31">
        <f>SUM(B125:B129)</f>
        <v>554439.4</v>
      </c>
      <c r="C124" s="32">
        <f>SUM(C125:C129)</f>
        <v>337416.81</v>
      </c>
      <c r="D124" s="32">
        <f>SUM(D125:D129)</f>
        <v>549474.29</v>
      </c>
      <c r="E124" s="33">
        <f t="shared" si="1"/>
        <v>0.9910448103074926</v>
      </c>
    </row>
    <row r="125" spans="1:5" s="11" customFormat="1" ht="18.75" customHeight="1">
      <c r="A125" s="24" t="s">
        <v>75</v>
      </c>
      <c r="B125" s="52">
        <v>174204.61</v>
      </c>
      <c r="C125" s="21">
        <v>114421.88</v>
      </c>
      <c r="D125" s="50">
        <v>172462.56</v>
      </c>
      <c r="E125" s="34">
        <f t="shared" si="1"/>
        <v>0.9899999776125328</v>
      </c>
    </row>
    <row r="126" spans="1:5" s="11" customFormat="1" ht="18.75" customHeight="1">
      <c r="A126" s="24" t="s">
        <v>76</v>
      </c>
      <c r="B126" s="52">
        <v>322306.42</v>
      </c>
      <c r="C126" s="21">
        <v>185150.72</v>
      </c>
      <c r="D126" s="52">
        <v>319083.36</v>
      </c>
      <c r="E126" s="34">
        <f t="shared" si="1"/>
        <v>0.9900000130310777</v>
      </c>
    </row>
    <row r="127" spans="1:5" s="11" customFormat="1" ht="18.75" customHeight="1">
      <c r="A127" s="24" t="s">
        <v>92</v>
      </c>
      <c r="B127" s="52">
        <v>49466.47</v>
      </c>
      <c r="C127" s="21">
        <v>30124.23</v>
      </c>
      <c r="D127" s="52">
        <v>49466.47</v>
      </c>
      <c r="E127" s="34">
        <f t="shared" si="1"/>
        <v>1</v>
      </c>
    </row>
    <row r="128" spans="1:5" s="11" customFormat="1" ht="18.75" customHeight="1">
      <c r="A128" s="24" t="s">
        <v>93</v>
      </c>
      <c r="B128" s="52">
        <v>8011.9</v>
      </c>
      <c r="C128" s="21">
        <v>7403.9</v>
      </c>
      <c r="D128" s="50">
        <v>8011.9</v>
      </c>
      <c r="E128" s="34">
        <f t="shared" si="1"/>
        <v>1</v>
      </c>
    </row>
    <row r="129" spans="1:5" s="11" customFormat="1" ht="18.75" customHeight="1">
      <c r="A129" s="24" t="s">
        <v>77</v>
      </c>
      <c r="B129" s="52">
        <v>450</v>
      </c>
      <c r="C129" s="21">
        <v>316.08</v>
      </c>
      <c r="D129" s="50">
        <v>450</v>
      </c>
      <c r="E129" s="34">
        <f t="shared" si="1"/>
        <v>1</v>
      </c>
    </row>
    <row r="130" spans="1:5" s="11" customFormat="1" ht="20.25" customHeight="1">
      <c r="A130" s="48" t="s">
        <v>48</v>
      </c>
      <c r="B130" s="31">
        <f>SUM(B131:B132)</f>
        <v>118843.56999999999</v>
      </c>
      <c r="C130" s="32">
        <f>SUM(C131:C132)</f>
        <v>63209.77</v>
      </c>
      <c r="D130" s="32">
        <f>SUM(D131:D132)</f>
        <v>118187.42</v>
      </c>
      <c r="E130" s="33">
        <f t="shared" si="1"/>
        <v>0.9944788767284591</v>
      </c>
    </row>
    <row r="131" spans="1:5" s="11" customFormat="1" ht="18.75" customHeight="1">
      <c r="A131" s="19" t="s">
        <v>78</v>
      </c>
      <c r="B131" s="20">
        <v>53228.64</v>
      </c>
      <c r="C131" s="21">
        <v>27209.28</v>
      </c>
      <c r="D131" s="20">
        <v>53228.64</v>
      </c>
      <c r="E131" s="34">
        <f t="shared" si="1"/>
        <v>1</v>
      </c>
    </row>
    <row r="132" spans="1:5" s="11" customFormat="1" ht="18" customHeight="1">
      <c r="A132" s="19" t="s">
        <v>49</v>
      </c>
      <c r="B132" s="20">
        <v>65614.93</v>
      </c>
      <c r="C132" s="21">
        <v>36000.49</v>
      </c>
      <c r="D132" s="20">
        <v>64958.78</v>
      </c>
      <c r="E132" s="34">
        <f t="shared" si="1"/>
        <v>0.9899999893316964</v>
      </c>
    </row>
    <row r="133" spans="1:5" s="11" customFormat="1" ht="17.25" customHeight="1">
      <c r="A133" s="48" t="s">
        <v>50</v>
      </c>
      <c r="B133" s="31">
        <f>SUM(B134:B138)</f>
        <v>43808.37</v>
      </c>
      <c r="C133" s="32">
        <f>SUM(C134:C138)</f>
        <v>28672.510000000002</v>
      </c>
      <c r="D133" s="32">
        <f>SUM(D134:D138)</f>
        <v>43808.37</v>
      </c>
      <c r="E133" s="33">
        <f t="shared" si="1"/>
        <v>1</v>
      </c>
    </row>
    <row r="134" spans="1:5" s="11" customFormat="1" ht="18.75" customHeight="1">
      <c r="A134" s="24" t="s">
        <v>79</v>
      </c>
      <c r="B134" s="20">
        <v>2200</v>
      </c>
      <c r="C134" s="21">
        <v>1428.14</v>
      </c>
      <c r="D134" s="20">
        <v>2200</v>
      </c>
      <c r="E134" s="34">
        <f t="shared" si="1"/>
        <v>1</v>
      </c>
    </row>
    <row r="135" spans="1:5" s="11" customFormat="1" ht="18.75" customHeight="1">
      <c r="A135" s="19" t="s">
        <v>94</v>
      </c>
      <c r="B135" s="20">
        <v>9664.3</v>
      </c>
      <c r="C135" s="21">
        <v>6483.05</v>
      </c>
      <c r="D135" s="20">
        <v>9664.3</v>
      </c>
      <c r="E135" s="34">
        <f t="shared" si="1"/>
        <v>1</v>
      </c>
    </row>
    <row r="136" spans="1:5" s="11" customFormat="1" ht="18.75" customHeight="1">
      <c r="A136" s="19" t="s">
        <v>80</v>
      </c>
      <c r="B136" s="22">
        <v>1379.6</v>
      </c>
      <c r="C136" s="21">
        <v>563.6</v>
      </c>
      <c r="D136" s="22">
        <v>1379.6</v>
      </c>
      <c r="E136" s="34">
        <f t="shared" si="1"/>
        <v>1</v>
      </c>
    </row>
    <row r="137" spans="1:5" s="11" customFormat="1" ht="18.75" customHeight="1">
      <c r="A137" s="19" t="s">
        <v>81</v>
      </c>
      <c r="B137" s="20">
        <v>22401.21</v>
      </c>
      <c r="C137" s="21">
        <v>14514.39</v>
      </c>
      <c r="D137" s="20">
        <v>22401.21</v>
      </c>
      <c r="E137" s="34">
        <f t="shared" si="1"/>
        <v>1</v>
      </c>
    </row>
    <row r="138" spans="1:5" s="11" customFormat="1" ht="18.75" customHeight="1">
      <c r="A138" s="19" t="s">
        <v>82</v>
      </c>
      <c r="B138" s="22">
        <v>8163.26</v>
      </c>
      <c r="C138" s="21">
        <v>5683.33</v>
      </c>
      <c r="D138" s="22">
        <v>8163.26</v>
      </c>
      <c r="E138" s="34">
        <f t="shared" si="1"/>
        <v>1</v>
      </c>
    </row>
    <row r="139" spans="1:5" s="11" customFormat="1" ht="19.5" customHeight="1">
      <c r="A139" s="26" t="s">
        <v>51</v>
      </c>
      <c r="B139" s="53">
        <f>SUM(B140:B142)</f>
        <v>56155.81999999999</v>
      </c>
      <c r="C139" s="53">
        <f>SUM(C140:C142)</f>
        <v>25468.82</v>
      </c>
      <c r="D139" s="53">
        <f>SUM(D140:D142)</f>
        <v>56155.81999999999</v>
      </c>
      <c r="E139" s="33">
        <f t="shared" si="1"/>
        <v>1</v>
      </c>
    </row>
    <row r="140" spans="1:5" s="11" customFormat="1" ht="18.75" customHeight="1">
      <c r="A140" s="27" t="s">
        <v>52</v>
      </c>
      <c r="B140" s="54">
        <v>4350</v>
      </c>
      <c r="C140" s="54">
        <v>4146.88</v>
      </c>
      <c r="D140" s="54">
        <v>4350</v>
      </c>
      <c r="E140" s="34">
        <f t="shared" si="1"/>
        <v>1</v>
      </c>
    </row>
    <row r="141" spans="1:5" s="11" customFormat="1" ht="18.75" customHeight="1">
      <c r="A141" s="27" t="s">
        <v>129</v>
      </c>
      <c r="B141" s="54">
        <v>31876.12</v>
      </c>
      <c r="C141" s="54">
        <v>20403.16</v>
      </c>
      <c r="D141" s="54">
        <v>31876.12</v>
      </c>
      <c r="E141" s="34">
        <f t="shared" si="1"/>
        <v>1</v>
      </c>
    </row>
    <row r="142" spans="1:5" s="11" customFormat="1" ht="18.75" customHeight="1">
      <c r="A142" s="19" t="s">
        <v>53</v>
      </c>
      <c r="B142" s="22">
        <v>19929.7</v>
      </c>
      <c r="C142" s="21">
        <v>918.78</v>
      </c>
      <c r="D142" s="22">
        <v>19929.7</v>
      </c>
      <c r="E142" s="34">
        <f t="shared" si="1"/>
        <v>1</v>
      </c>
    </row>
    <row r="143" spans="1:5" s="11" customFormat="1" ht="17.25" customHeight="1">
      <c r="A143" s="26" t="s">
        <v>54</v>
      </c>
      <c r="B143" s="53">
        <f>SUM(B144:B144)</f>
        <v>2572</v>
      </c>
      <c r="C143" s="53">
        <f>SUM(C144:C144)</f>
        <v>1602.21</v>
      </c>
      <c r="D143" s="53">
        <f>SUM(D144:D144)</f>
        <v>2572</v>
      </c>
      <c r="E143" s="33">
        <f>SUM(D143/B143)</f>
        <v>1</v>
      </c>
    </row>
    <row r="144" spans="1:5" s="11" customFormat="1" ht="19.5" customHeight="1">
      <c r="A144" s="19" t="s">
        <v>55</v>
      </c>
      <c r="B144" s="22">
        <v>2572</v>
      </c>
      <c r="C144" s="21">
        <v>1602.21</v>
      </c>
      <c r="D144" s="59">
        <v>2572</v>
      </c>
      <c r="E144" s="34">
        <f>SUM(D144/B144)</f>
        <v>1</v>
      </c>
    </row>
    <row r="145" spans="1:5" s="11" customFormat="1" ht="30.75" customHeight="1">
      <c r="A145" s="26" t="s">
        <v>56</v>
      </c>
      <c r="B145" s="53">
        <f>B146</f>
        <v>200</v>
      </c>
      <c r="C145" s="53">
        <f>C146</f>
        <v>0</v>
      </c>
      <c r="D145" s="53">
        <f>D146</f>
        <v>0</v>
      </c>
      <c r="E145" s="33">
        <f>SUM(D145/B145)</f>
        <v>0</v>
      </c>
    </row>
    <row r="146" spans="1:5" s="11" customFormat="1" ht="19.5" customHeight="1">
      <c r="A146" s="19" t="s">
        <v>57</v>
      </c>
      <c r="B146" s="22">
        <v>200</v>
      </c>
      <c r="C146" s="21">
        <v>0</v>
      </c>
      <c r="D146" s="21">
        <v>0</v>
      </c>
      <c r="E146" s="34">
        <f>SUM(D146/B146)</f>
        <v>0</v>
      </c>
    </row>
    <row r="147" spans="1:5" ht="21" customHeight="1">
      <c r="A147" s="30" t="s">
        <v>58</v>
      </c>
      <c r="B147" s="46">
        <f>B101+B108+B110+B112+B116+B121+B124+B130+B133+B139+B143+B145</f>
        <v>1371222.6100000003</v>
      </c>
      <c r="C147" s="46">
        <f>C101+C108+C110+C112+C116+C121+C124+C130+C133+C139+C143+C145</f>
        <v>752987.4299999999</v>
      </c>
      <c r="D147" s="46">
        <f>D101+D108+D110+D112+D116+D121+D124+D130+D133+D139+D143+D145</f>
        <v>1291161.1</v>
      </c>
      <c r="E147" s="55">
        <f>SUM(D147/B147)</f>
        <v>0.9416130470602434</v>
      </c>
    </row>
    <row r="148" spans="1:5" ht="14.25">
      <c r="A148" s="48"/>
      <c r="B148" s="31"/>
      <c r="C148" s="32"/>
      <c r="D148" s="32"/>
      <c r="E148" s="56"/>
    </row>
    <row r="149" spans="1:5" ht="22.5" customHeight="1">
      <c r="A149" s="66" t="s">
        <v>59</v>
      </c>
      <c r="B149" s="46">
        <f>SUM(B99-B147)</f>
        <v>-114508.05000000028</v>
      </c>
      <c r="C149" s="67">
        <f>SUM(C99-C147)</f>
        <v>8101.479999999865</v>
      </c>
      <c r="D149" s="67">
        <f>SUM(D99-D147)</f>
        <v>-1265.7099999999627</v>
      </c>
      <c r="E149" s="68"/>
    </row>
    <row r="150" spans="1:5" ht="27" customHeight="1">
      <c r="A150" s="60" t="s">
        <v>151</v>
      </c>
      <c r="B150" s="61"/>
      <c r="C150" s="61"/>
      <c r="D150" s="62"/>
      <c r="E150" s="63"/>
    </row>
    <row r="151" spans="1:5" s="9" customFormat="1" ht="30">
      <c r="A151" s="64" t="s">
        <v>152</v>
      </c>
      <c r="B151" s="65"/>
      <c r="C151" s="65"/>
      <c r="D151" s="65">
        <v>1265.71</v>
      </c>
      <c r="E151" s="65"/>
    </row>
  </sheetData>
  <sheetProtection/>
  <mergeCells count="5">
    <mergeCell ref="A1:E1"/>
    <mergeCell ref="A2:E2"/>
    <mergeCell ref="A3:E3"/>
    <mergeCell ref="A7:E7"/>
    <mergeCell ref="A100:E100"/>
  </mergeCells>
  <printOptions/>
  <pageMargins left="0.5511811023622047" right="0.03937007874015748" top="0.5511811023622047" bottom="0.4724409448818898" header="0.5118110236220472" footer="0.275590551181102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Sovetsk</cp:lastModifiedBy>
  <cp:lastPrinted>2021-10-28T08:20:08Z</cp:lastPrinted>
  <dcterms:created xsi:type="dcterms:W3CDTF">1996-10-08T23:32:33Z</dcterms:created>
  <dcterms:modified xsi:type="dcterms:W3CDTF">2021-10-28T08:25:34Z</dcterms:modified>
  <cp:category/>
  <cp:version/>
  <cp:contentType/>
  <cp:contentStatus/>
</cp:coreProperties>
</file>