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96" yWindow="432" windowWidth="13920" windowHeight="9468" activeTab="3"/>
  </bookViews>
  <sheets>
    <sheet name="титул" sheetId="1" r:id="rId1"/>
    <sheet name="Осн. показатели 2024-2028" sheetId="2" r:id="rId2"/>
    <sheet name="Таблица 1" sheetId="3" r:id="rId3"/>
    <sheet name="Таблица 2" sheetId="4" r:id="rId4"/>
    <sheet name="диаграмма" sheetId="5" r:id="rId5"/>
  </sheets>
  <definedNames>
    <definedName name="_xlnm.Print_Titles" localSheetId="1">'Осн. показатели 2024-2028'!$6:$6</definedName>
    <definedName name="_xlnm.Print_Titles" localSheetId="2">'Таблица 1'!$7:$7</definedName>
  </definedNames>
  <calcPr fullCalcOnLoad="1"/>
</workbook>
</file>

<file path=xl/sharedStrings.xml><?xml version="1.0" encoding="utf-8"?>
<sst xmlns="http://schemas.openxmlformats.org/spreadsheetml/2006/main" count="79" uniqueCount="63">
  <si>
    <t>Показатели</t>
  </si>
  <si>
    <t>Плановый период</t>
  </si>
  <si>
    <t>расходы текущего характера</t>
  </si>
  <si>
    <t>расходы инвестиционного характера</t>
  </si>
  <si>
    <t xml:space="preserve">    расходы текущего характера</t>
  </si>
  <si>
    <t>Доходы</t>
  </si>
  <si>
    <t>Расходы - всего</t>
  </si>
  <si>
    <t>в том числе:</t>
  </si>
  <si>
    <t>Профицит (+), дефицит (-)</t>
  </si>
  <si>
    <t>На начало года - всего</t>
  </si>
  <si>
    <t>прямые заимствования</t>
  </si>
  <si>
    <t>На конец года - всего</t>
  </si>
  <si>
    <t>Доходы - всего</t>
  </si>
  <si>
    <t>Налоговые</t>
  </si>
  <si>
    <t>из них:</t>
  </si>
  <si>
    <t>Неналоговые</t>
  </si>
  <si>
    <t>Источники финансирования дефицита:</t>
  </si>
  <si>
    <t>б) Заимствования:</t>
  </si>
  <si>
    <t>Привлечение</t>
  </si>
  <si>
    <t xml:space="preserve">Погашение </t>
  </si>
  <si>
    <t xml:space="preserve">Источники финансирования дефицита  бюджета городского округа(сальдо) (тыс. рублей) </t>
  </si>
  <si>
    <t>Численность населения  городского округа (тыс. человек)</t>
  </si>
  <si>
    <t>Муниципальный долг</t>
  </si>
  <si>
    <t>муниципальные  гарантии</t>
  </si>
  <si>
    <t xml:space="preserve"> муниципальные  гарантии</t>
  </si>
  <si>
    <t>а) не связанные с муниципальным долгом</t>
  </si>
  <si>
    <t xml:space="preserve">Таблица 1. </t>
  </si>
  <si>
    <t xml:space="preserve"> Таблица 2. Основные параметры  бюджета Советского городского округа</t>
  </si>
  <si>
    <t>тыс. рублей</t>
  </si>
  <si>
    <t xml:space="preserve">Доходы   бюджета городского округа   (тыс. рублей) </t>
  </si>
  <si>
    <t xml:space="preserve">Средства для исполнения расходных обязательств городского округа   (тыс. рублей) </t>
  </si>
  <si>
    <t>план</t>
  </si>
  <si>
    <t>оценка</t>
  </si>
  <si>
    <t xml:space="preserve">    расходы инвестиционного характера </t>
  </si>
  <si>
    <t>Утверждено</t>
  </si>
  <si>
    <t xml:space="preserve">постановлением администрации </t>
  </si>
  <si>
    <t>Советского городского округа</t>
  </si>
  <si>
    <r>
      <t xml:space="preserve">от " </t>
    </r>
    <r>
      <rPr>
        <u val="single"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" октября 2012 г.</t>
    </r>
  </si>
  <si>
    <t>Налог на доходы физических лиц (тыс. рублей) (с  учетом дополнительного норматива)</t>
  </si>
  <si>
    <t>УТВЕРЖДАЮ</t>
  </si>
  <si>
    <t>Налог на доходы физических лиц (с  учетом дополнительного норматива)</t>
  </si>
  <si>
    <t>Прожиточный минимум  в расчете на душу населения, руб.</t>
  </si>
  <si>
    <t>Индекс потребительских цен (декабрь к декабрю), %</t>
  </si>
  <si>
    <t>Численность занятых в экономике с учетом субъектов малого и среднего предпринимательства (тыс. человек)</t>
  </si>
  <si>
    <t>Объем  отгруженных товаров собственного производства и выполненых работ и услуг (млн. рублей)</t>
  </si>
  <si>
    <t>-</t>
  </si>
  <si>
    <t>Численность безработных на конец отчетного периода (человек)</t>
  </si>
  <si>
    <t>зар плата</t>
  </si>
  <si>
    <t>числ</t>
  </si>
  <si>
    <t>населения</t>
  </si>
  <si>
    <t>руб</t>
  </si>
  <si>
    <t xml:space="preserve">Прогноз основных характеристик бюджета Советского городского округа </t>
  </si>
  <si>
    <t>Средняя заработная плата (руб. в месяц)</t>
  </si>
  <si>
    <t>в том числе  из общего объема расходов:</t>
  </si>
  <si>
    <t xml:space="preserve">Основные показатели социально-экономического развития и прогноз основных характеристик бюджета                               </t>
  </si>
  <si>
    <t xml:space="preserve">                      тыс. рублей</t>
  </si>
  <si>
    <t>Прогноз основных характеристик                                                                                   бюджета Советского городского округа                                                                                                      на 2024 год и на плановый период до 2028 года</t>
  </si>
  <si>
    <t>2023             оценка</t>
  </si>
  <si>
    <t>2022                          факт</t>
  </si>
  <si>
    <t>2022                         факт</t>
  </si>
  <si>
    <t>2023         оценка</t>
  </si>
  <si>
    <t xml:space="preserve">И.о. главы администрации </t>
  </si>
  <si>
    <t>__________________ А.К. Данилов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</si>
</sst>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"/>
    <numFmt numFmtId="179" formatCode="0.0000"/>
    <numFmt numFmtId="180" formatCode="[$€-2]\ ###,000_);[Red]\([$€-2]\ ###,000\)"/>
    <numFmt numFmtId="181" formatCode="#,##0.0"/>
  </numFmts>
  <fonts count="5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2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3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3" xfId="0" applyFont="1" applyFill="1" applyBorder="1" applyAlignment="1">
      <alignment horizontal="left" wrapText="1" indent="3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81" fontId="14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181" fontId="15" fillId="0" borderId="10" xfId="0" applyNumberFormat="1" applyFont="1" applyFill="1" applyBorder="1" applyAlignment="1">
      <alignment horizontal="left" wrapText="1" indent="1"/>
    </xf>
    <xf numFmtId="181" fontId="15" fillId="0" borderId="12" xfId="0" applyNumberFormat="1" applyFont="1" applyFill="1" applyBorder="1" applyAlignment="1">
      <alignment horizontal="left" wrapText="1" indent="1"/>
    </xf>
    <xf numFmtId="181" fontId="17" fillId="0" borderId="13" xfId="0" applyNumberFormat="1" applyFont="1" applyFill="1" applyBorder="1" applyAlignment="1">
      <alignment horizontal="left" wrapText="1" indent="2"/>
    </xf>
    <xf numFmtId="181" fontId="15" fillId="0" borderId="10" xfId="0" applyNumberFormat="1" applyFont="1" applyFill="1" applyBorder="1" applyAlignment="1">
      <alignment horizontal="left" wrapText="1" indent="2"/>
    </xf>
    <xf numFmtId="4" fontId="1" fillId="0" borderId="12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0" xfId="0" applyFont="1" applyBorder="1" applyAlignment="1">
      <alignment horizontal="left" indent="1"/>
    </xf>
    <xf numFmtId="0" fontId="1" fillId="0" borderId="13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1"/>
    </xf>
    <xf numFmtId="4" fontId="6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181" fontId="1" fillId="0" borderId="10" xfId="0" applyNumberFormat="1" applyFont="1" applyFill="1" applyBorder="1" applyAlignment="1">
      <alignment horizontal="right" vertical="center"/>
    </xf>
    <xf numFmtId="181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181" fontId="1" fillId="0" borderId="12" xfId="0" applyNumberFormat="1" applyFont="1" applyFill="1" applyBorder="1" applyAlignment="1">
      <alignment horizontal="right" vertical="center" wrapText="1"/>
    </xf>
    <xf numFmtId="181" fontId="1" fillId="0" borderId="10" xfId="0" applyNumberFormat="1" applyFont="1" applyFill="1" applyBorder="1" applyAlignment="1">
      <alignment horizontal="right" vertical="center" wrapText="1"/>
    </xf>
    <xf numFmtId="181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81" fontId="16" fillId="0" borderId="14" xfId="0" applyNumberFormat="1" applyFont="1" applyFill="1" applyBorder="1" applyAlignment="1">
      <alignment horizontal="center" vertical="center" wrapText="1"/>
    </xf>
    <xf numFmtId="181" fontId="16" fillId="0" borderId="20" xfId="0" applyNumberFormat="1" applyFont="1" applyFill="1" applyBorder="1" applyAlignment="1">
      <alignment horizontal="center" vertical="center" wrapText="1"/>
    </xf>
    <xf numFmtId="181" fontId="1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3"/>
          <c:w val="0.95825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диаграмма!$F$1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диаграмма!$B$1:$K$1</c:f>
              <c:numCache/>
            </c:numRef>
          </c:cat>
          <c:val>
            <c:numRef>
              <c:f>диаграмма!$B$2:$K$2</c:f>
              <c:numCache/>
            </c:numRef>
          </c:val>
          <c:shape val="box"/>
        </c:ser>
        <c:shape val="box"/>
        <c:axId val="16410996"/>
        <c:axId val="13481237"/>
      </c:bar3DChart>
      <c:catAx>
        <c:axId val="1641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1237"/>
        <c:crosses val="autoZero"/>
        <c:auto val="1"/>
        <c:lblOffset val="100"/>
        <c:tickLblSkip val="1"/>
        <c:noMultiLvlLbl val="0"/>
      </c:catAx>
      <c:valAx>
        <c:axId val="13481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09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3366"/>
                </a:solidFill>
              </a:rPr>
              <a:t>Среднемесячная номинальная заработная плата  в Советском городском округе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96"/>
          <c:w val="0.96925"/>
          <c:h val="0.81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диаграмма!$C$26:$L$26</c:f>
              <c:numCache/>
            </c:numRef>
          </c:cat>
          <c:val>
            <c:numRef>
              <c:f>диаграмма!$C$26:$L$26</c:f>
              <c:numCache/>
            </c:numRef>
          </c:val>
        </c:ser>
        <c:ser>
          <c:idx val="1"/>
          <c:order val="1"/>
          <c:spPr>
            <a:solidFill>
              <a:srgbClr val="8EB4E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диаграмма!$C$26:$L$26</c:f>
              <c:numCache/>
            </c:numRef>
          </c:cat>
          <c:val>
            <c:numRef>
              <c:f>диаграмма!$C$27:$L$27</c:f>
              <c:numCache/>
            </c:numRef>
          </c:val>
        </c:ser>
        <c:axId val="54222270"/>
        <c:axId val="18238383"/>
      </c:area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38383"/>
        <c:crosses val="autoZero"/>
        <c:auto val="1"/>
        <c:lblOffset val="100"/>
        <c:tickLblSkip val="1"/>
        <c:noMultiLvlLbl val="0"/>
      </c:catAx>
      <c:valAx>
        <c:axId val="182383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22227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0</xdr:rowOff>
    </xdr:from>
    <xdr:to>
      <xdr:col>7</xdr:col>
      <xdr:colOff>800100</xdr:colOff>
      <xdr:row>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134100" y="0"/>
          <a:ext cx="47910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7</xdr:col>
      <xdr:colOff>800100</xdr:colOff>
      <xdr:row>1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134100" y="0"/>
          <a:ext cx="47910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7</xdr:col>
      <xdr:colOff>800100</xdr:colOff>
      <xdr:row>1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134100" y="0"/>
          <a:ext cx="47910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7</xdr:col>
      <xdr:colOff>800100</xdr:colOff>
      <xdr:row>1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6134100" y="0"/>
          <a:ext cx="47910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9525</xdr:rowOff>
    </xdr:from>
    <xdr:to>
      <xdr:col>10</xdr:col>
      <xdr:colOff>304800</xdr:colOff>
      <xdr:row>20</xdr:row>
      <xdr:rowOff>47625</xdr:rowOff>
    </xdr:to>
    <xdr:graphicFrame>
      <xdr:nvGraphicFramePr>
        <xdr:cNvPr id="1" name="Диаграмма 2"/>
        <xdr:cNvGraphicFramePr/>
      </xdr:nvGraphicFramePr>
      <xdr:xfrm>
        <a:off x="2247900" y="876300"/>
        <a:ext cx="51149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29</xdr:row>
      <xdr:rowOff>133350</xdr:rowOff>
    </xdr:from>
    <xdr:to>
      <xdr:col>12</xdr:col>
      <xdr:colOff>409575</xdr:colOff>
      <xdr:row>46</xdr:row>
      <xdr:rowOff>76200</xdr:rowOff>
    </xdr:to>
    <xdr:graphicFrame>
      <xdr:nvGraphicFramePr>
        <xdr:cNvPr id="2" name="Диаграмма 4"/>
        <xdr:cNvGraphicFramePr/>
      </xdr:nvGraphicFramePr>
      <xdr:xfrm>
        <a:off x="3590925" y="5267325"/>
        <a:ext cx="52482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5">
      <selection activeCell="Q15" sqref="Q15"/>
    </sheetView>
  </sheetViews>
  <sheetFormatPr defaultColWidth="9.00390625" defaultRowHeight="12.75"/>
  <sheetData>
    <row r="1" spans="11:14" ht="15" hidden="1">
      <c r="K1" s="68" t="s">
        <v>34</v>
      </c>
      <c r="L1" s="68"/>
      <c r="M1" s="68"/>
      <c r="N1" s="68"/>
    </row>
    <row r="2" spans="11:14" ht="15" hidden="1">
      <c r="K2" s="68" t="s">
        <v>35</v>
      </c>
      <c r="L2" s="68"/>
      <c r="M2" s="68"/>
      <c r="N2" s="68"/>
    </row>
    <row r="3" spans="11:14" ht="15" hidden="1">
      <c r="K3" s="68" t="s">
        <v>36</v>
      </c>
      <c r="L3" s="68"/>
      <c r="M3" s="68"/>
      <c r="N3" s="68"/>
    </row>
    <row r="4" spans="11:14" ht="15" hidden="1">
      <c r="K4" s="68" t="s">
        <v>37</v>
      </c>
      <c r="L4" s="68"/>
      <c r="M4" s="68"/>
      <c r="N4" s="68"/>
    </row>
    <row r="6" ht="16.5">
      <c r="N6" s="10" t="s">
        <v>39</v>
      </c>
    </row>
    <row r="7" ht="16.5">
      <c r="N7" s="11" t="s">
        <v>61</v>
      </c>
    </row>
    <row r="8" ht="16.5">
      <c r="N8" s="11" t="s">
        <v>36</v>
      </c>
    </row>
    <row r="9" ht="16.5">
      <c r="N9" s="11" t="s">
        <v>62</v>
      </c>
    </row>
    <row r="10" ht="16.5">
      <c r="N10" s="11"/>
    </row>
    <row r="18" spans="1:14" ht="55.5" customHeight="1">
      <c r="A18" s="69" t="s">
        <v>56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</sheetData>
  <sheetProtection/>
  <mergeCells count="5">
    <mergeCell ref="K1:N1"/>
    <mergeCell ref="K2:N2"/>
    <mergeCell ref="K3:N3"/>
    <mergeCell ref="K4:N4"/>
    <mergeCell ref="A18:N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90" zoomScaleNormal="90" zoomScalePageLayoutView="0" workbookViewId="0" topLeftCell="A3">
      <pane ySplit="3" topLeftCell="A9" activePane="bottomLeft" state="frozen"/>
      <selection pane="topLeft" activeCell="A3" sqref="A3"/>
      <selection pane="bottomLeft" activeCell="F14" sqref="F14"/>
    </sheetView>
  </sheetViews>
  <sheetFormatPr defaultColWidth="9.00390625" defaultRowHeight="12.75"/>
  <cols>
    <col min="1" max="1" width="61.50390625" style="4" customWidth="1"/>
    <col min="2" max="2" width="14.125" style="4" customWidth="1"/>
    <col min="3" max="3" width="14.875" style="4" customWidth="1"/>
    <col min="4" max="4" width="14.50390625" style="4" customWidth="1"/>
    <col min="5" max="5" width="15.50390625" style="4" customWidth="1"/>
    <col min="6" max="6" width="15.875" style="4" customWidth="1"/>
    <col min="7" max="7" width="15.375" style="4" customWidth="1"/>
    <col min="8" max="8" width="14.50390625" style="4" customWidth="1"/>
    <col min="9" max="9" width="8.875" style="4" customWidth="1"/>
    <col min="10" max="10" width="12.125" style="4" bestFit="1" customWidth="1"/>
    <col min="11" max="16384" width="8.875" style="4" customWidth="1"/>
  </cols>
  <sheetData>
    <row r="1" spans="1:8" ht="35.25" customHeight="1">
      <c r="A1" s="71" t="s">
        <v>54</v>
      </c>
      <c r="B1" s="71"/>
      <c r="C1" s="71"/>
      <c r="D1" s="71"/>
      <c r="E1" s="71"/>
      <c r="F1" s="71"/>
      <c r="G1" s="71"/>
      <c r="H1" s="71"/>
    </row>
    <row r="2" spans="1:8" ht="18.75" customHeight="1">
      <c r="A2" s="18"/>
      <c r="B2" s="71" t="s">
        <v>36</v>
      </c>
      <c r="C2" s="73"/>
      <c r="D2" s="73"/>
      <c r="E2" s="73"/>
      <c r="F2" s="18"/>
      <c r="G2" s="18"/>
      <c r="H2" s="18"/>
    </row>
    <row r="3" spans="1:8" ht="20.25" customHeight="1">
      <c r="A3" s="18"/>
      <c r="B3" s="18"/>
      <c r="C3" s="18"/>
      <c r="D3" s="18"/>
      <c r="E3" s="18"/>
      <c r="F3" s="18"/>
      <c r="G3" s="72"/>
      <c r="H3" s="72"/>
    </row>
    <row r="4" spans="1:8" ht="42" customHeight="1">
      <c r="A4" s="74" t="s">
        <v>0</v>
      </c>
      <c r="B4" s="74" t="s">
        <v>58</v>
      </c>
      <c r="C4" s="74" t="s">
        <v>57</v>
      </c>
      <c r="D4" s="76" t="s">
        <v>1</v>
      </c>
      <c r="E4" s="77"/>
      <c r="F4" s="77"/>
      <c r="G4" s="77"/>
      <c r="H4" s="78"/>
    </row>
    <row r="5" spans="1:8" ht="21" customHeight="1">
      <c r="A5" s="75"/>
      <c r="B5" s="75"/>
      <c r="C5" s="75"/>
      <c r="D5" s="24">
        <v>2024</v>
      </c>
      <c r="E5" s="24">
        <v>2025</v>
      </c>
      <c r="F5" s="24">
        <v>2026</v>
      </c>
      <c r="G5" s="24">
        <v>2027</v>
      </c>
      <c r="H5" s="24">
        <v>2028</v>
      </c>
    </row>
    <row r="6" spans="1:8" ht="21" customHeight="1">
      <c r="A6" s="1">
        <v>1</v>
      </c>
      <c r="B6" s="1">
        <v>2</v>
      </c>
      <c r="C6" s="1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39" customHeight="1">
      <c r="A7" s="25" t="s">
        <v>21</v>
      </c>
      <c r="B7" s="59">
        <v>38.6</v>
      </c>
      <c r="C7" s="59">
        <v>38.2</v>
      </c>
      <c r="D7" s="59">
        <v>38.3</v>
      </c>
      <c r="E7" s="59">
        <v>38.4</v>
      </c>
      <c r="F7" s="59">
        <v>38.4</v>
      </c>
      <c r="G7" s="59">
        <v>38.5</v>
      </c>
      <c r="H7" s="59">
        <v>38.5</v>
      </c>
    </row>
    <row r="8" spans="1:8" ht="45" customHeight="1">
      <c r="A8" s="25" t="s">
        <v>43</v>
      </c>
      <c r="B8" s="60">
        <v>15.4</v>
      </c>
      <c r="C8" s="60">
        <v>15.3</v>
      </c>
      <c r="D8" s="60">
        <v>15.4</v>
      </c>
      <c r="E8" s="60">
        <v>15.5</v>
      </c>
      <c r="F8" s="60">
        <v>15.5</v>
      </c>
      <c r="G8" s="60">
        <v>15.6</v>
      </c>
      <c r="H8" s="60">
        <v>15.7</v>
      </c>
    </row>
    <row r="9" spans="1:8" ht="36.75" customHeight="1">
      <c r="A9" s="25" t="s">
        <v>46</v>
      </c>
      <c r="B9" s="61">
        <v>185</v>
      </c>
      <c r="C9" s="61">
        <v>116</v>
      </c>
      <c r="D9" s="61">
        <v>100</v>
      </c>
      <c r="E9" s="61">
        <v>90</v>
      </c>
      <c r="F9" s="61">
        <v>85</v>
      </c>
      <c r="G9" s="61">
        <v>85</v>
      </c>
      <c r="H9" s="61">
        <v>75</v>
      </c>
    </row>
    <row r="10" spans="1:8" ht="45" customHeight="1">
      <c r="A10" s="25" t="s">
        <v>44</v>
      </c>
      <c r="B10" s="62">
        <v>29746</v>
      </c>
      <c r="C10" s="62">
        <v>29270.1</v>
      </c>
      <c r="D10" s="62">
        <v>30587.3</v>
      </c>
      <c r="E10" s="62">
        <v>32116.7</v>
      </c>
      <c r="F10" s="62">
        <v>33786.7</v>
      </c>
      <c r="G10" s="62">
        <v>35780.1</v>
      </c>
      <c r="H10" s="62">
        <v>37926.9</v>
      </c>
    </row>
    <row r="11" spans="1:8" ht="35.25" customHeight="1">
      <c r="A11" s="26" t="s">
        <v>52</v>
      </c>
      <c r="B11" s="63">
        <v>41186</v>
      </c>
      <c r="C11" s="63">
        <v>46195</v>
      </c>
      <c r="D11" s="63">
        <v>50583</v>
      </c>
      <c r="E11" s="63">
        <v>55136</v>
      </c>
      <c r="F11" s="63">
        <v>61311</v>
      </c>
      <c r="G11" s="63">
        <v>67136</v>
      </c>
      <c r="H11" s="63">
        <v>73178</v>
      </c>
    </row>
    <row r="12" spans="1:8" ht="27" customHeight="1">
      <c r="A12" s="26" t="s">
        <v>42</v>
      </c>
      <c r="B12" s="64">
        <v>111.9</v>
      </c>
      <c r="C12" s="64">
        <v>107.5</v>
      </c>
      <c r="D12" s="64">
        <v>104.5</v>
      </c>
      <c r="E12" s="64">
        <v>104</v>
      </c>
      <c r="F12" s="64">
        <v>104</v>
      </c>
      <c r="G12" s="64" t="s">
        <v>45</v>
      </c>
      <c r="H12" s="64" t="s">
        <v>45</v>
      </c>
    </row>
    <row r="13" spans="1:8" ht="30" customHeight="1">
      <c r="A13" s="26" t="s">
        <v>41</v>
      </c>
      <c r="B13" s="64">
        <v>14337</v>
      </c>
      <c r="C13" s="64">
        <v>14806</v>
      </c>
      <c r="D13" s="64">
        <v>16500</v>
      </c>
      <c r="E13" s="64">
        <v>17900</v>
      </c>
      <c r="F13" s="64">
        <v>19650</v>
      </c>
      <c r="G13" s="64" t="s">
        <v>45</v>
      </c>
      <c r="H13" s="64" t="s">
        <v>45</v>
      </c>
    </row>
    <row r="14" spans="1:10" ht="27.75" customHeight="1">
      <c r="A14" s="27" t="s">
        <v>29</v>
      </c>
      <c r="B14" s="65">
        <v>1147243.456</v>
      </c>
      <c r="C14" s="66">
        <v>1224030.3399999999</v>
      </c>
      <c r="D14" s="65">
        <v>1643720.83</v>
      </c>
      <c r="E14" s="65">
        <v>1606446.7</v>
      </c>
      <c r="F14" s="65">
        <v>1177155.09</v>
      </c>
      <c r="G14" s="65">
        <f>F14*1.03</f>
        <v>1212469.7427</v>
      </c>
      <c r="H14" s="65">
        <f>G14*1.03</f>
        <v>1248843.834981</v>
      </c>
      <c r="J14" s="15"/>
    </row>
    <row r="15" spans="1:8" ht="39" customHeight="1">
      <c r="A15" s="27" t="s">
        <v>38</v>
      </c>
      <c r="B15" s="67">
        <v>257152.77</v>
      </c>
      <c r="C15" s="67">
        <v>240530</v>
      </c>
      <c r="D15" s="67">
        <v>243200</v>
      </c>
      <c r="E15" s="67">
        <v>240500</v>
      </c>
      <c r="F15" s="65">
        <v>234000</v>
      </c>
      <c r="G15" s="65">
        <f>F15*1.04-12</f>
        <v>243348</v>
      </c>
      <c r="H15" s="65">
        <f>G15*1.04-12</f>
        <v>253069.92</v>
      </c>
    </row>
    <row r="16" spans="1:8" ht="31.5">
      <c r="A16" s="27" t="s">
        <v>20</v>
      </c>
      <c r="B16" s="67">
        <f aca="true" t="shared" si="0" ref="B16:G16">B14-B17</f>
        <v>-64020.0680000002</v>
      </c>
      <c r="C16" s="67">
        <f t="shared" si="0"/>
        <v>-88128.42000000039</v>
      </c>
      <c r="D16" s="67">
        <f t="shared" si="0"/>
        <v>-36651</v>
      </c>
      <c r="E16" s="67">
        <f t="shared" si="0"/>
        <v>-12127.350000000093</v>
      </c>
      <c r="F16" s="67">
        <f t="shared" si="0"/>
        <v>-5178.489999999991</v>
      </c>
      <c r="G16" s="67">
        <f t="shared" si="0"/>
        <v>0</v>
      </c>
      <c r="H16" s="67">
        <f>H17-H14</f>
        <v>0</v>
      </c>
    </row>
    <row r="17" spans="1:8" ht="39" customHeight="1">
      <c r="A17" s="27" t="s">
        <v>30</v>
      </c>
      <c r="B17" s="67">
        <v>1211263.5240000002</v>
      </c>
      <c r="C17" s="66">
        <v>1312158.7600000002</v>
      </c>
      <c r="D17" s="67">
        <v>1680371.83</v>
      </c>
      <c r="E17" s="67">
        <v>1618574.05</v>
      </c>
      <c r="F17" s="67">
        <v>1182333.58</v>
      </c>
      <c r="G17" s="67">
        <f>G14</f>
        <v>1212469.7427</v>
      </c>
      <c r="H17" s="67">
        <f>H14</f>
        <v>1248843.834981</v>
      </c>
    </row>
    <row r="18" spans="1:8" ht="27" customHeight="1">
      <c r="A18" s="39" t="s">
        <v>4</v>
      </c>
      <c r="B18" s="67">
        <f aca="true" t="shared" si="1" ref="B18:H18">SUM(B17-B19)</f>
        <v>1155321.7940000002</v>
      </c>
      <c r="C18" s="67">
        <f t="shared" si="1"/>
        <v>1250576.7200000002</v>
      </c>
      <c r="D18" s="67">
        <f>SUM(D17-D19)</f>
        <v>1457903.09</v>
      </c>
      <c r="E18" s="67">
        <f>SUM(E17-E19)</f>
        <v>1048547.3400000001</v>
      </c>
      <c r="F18" s="67">
        <f>SUM(F17-F19)</f>
        <v>1182333.58</v>
      </c>
      <c r="G18" s="67">
        <f>SUM(G17-G19)</f>
        <v>930112.7427000001</v>
      </c>
      <c r="H18" s="67">
        <f t="shared" si="1"/>
        <v>1048843.834981</v>
      </c>
    </row>
    <row r="19" spans="1:8" ht="24.75" customHeight="1">
      <c r="A19" s="39" t="s">
        <v>33</v>
      </c>
      <c r="B19" s="67">
        <v>55941.73</v>
      </c>
      <c r="C19" s="67">
        <v>61582.04</v>
      </c>
      <c r="D19" s="67">
        <v>222468.74</v>
      </c>
      <c r="E19" s="67">
        <v>570026.71</v>
      </c>
      <c r="F19" s="67">
        <v>0</v>
      </c>
      <c r="G19" s="67">
        <v>282357</v>
      </c>
      <c r="H19" s="67">
        <v>200000</v>
      </c>
    </row>
    <row r="20" spans="1:8" ht="18">
      <c r="A20" s="19"/>
      <c r="B20" s="19"/>
      <c r="C20" s="19"/>
      <c r="D20" s="19"/>
      <c r="E20" s="19"/>
      <c r="F20" s="19"/>
      <c r="G20" s="19"/>
      <c r="H20" s="19"/>
    </row>
    <row r="21" spans="1:8" ht="18">
      <c r="A21" s="19"/>
      <c r="B21" s="20"/>
      <c r="C21" s="19"/>
      <c r="D21" s="32"/>
      <c r="E21" s="19"/>
      <c r="F21" s="19"/>
      <c r="G21" s="19"/>
      <c r="H21" s="19"/>
    </row>
  </sheetData>
  <sheetProtection/>
  <mergeCells count="7">
    <mergeCell ref="A1:H1"/>
    <mergeCell ref="G3:H3"/>
    <mergeCell ref="B2:E2"/>
    <mergeCell ref="A4:A5"/>
    <mergeCell ref="B4:B5"/>
    <mergeCell ref="C4:C5"/>
    <mergeCell ref="D4:H4"/>
  </mergeCells>
  <printOptions horizontalCentered="1"/>
  <pageMargins left="0.15748031496062992" right="0.15748031496062992" top="0.5118110236220472" bottom="0.5118110236220472" header="0.15748031496062992" footer="0.11811023622047245"/>
  <pageSetup fitToWidth="0" fitToHeight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51.625" style="4" customWidth="1"/>
    <col min="2" max="3" width="12.375" style="4" customWidth="1"/>
    <col min="4" max="4" width="12.625" style="4" customWidth="1"/>
    <col min="5" max="5" width="15.125" style="4" customWidth="1"/>
    <col min="6" max="6" width="14.125" style="4" customWidth="1"/>
    <col min="7" max="7" width="14.625" style="4" customWidth="1"/>
    <col min="8" max="8" width="13.625" style="4" customWidth="1"/>
    <col min="9" max="16384" width="8.875" style="4" customWidth="1"/>
  </cols>
  <sheetData>
    <row r="1" spans="1:8" ht="30.75" customHeight="1">
      <c r="A1" s="82"/>
      <c r="B1" s="82"/>
      <c r="C1" s="82"/>
      <c r="D1" s="82"/>
      <c r="E1" s="82"/>
      <c r="F1" s="82"/>
      <c r="G1" s="82"/>
      <c r="H1" s="82"/>
    </row>
    <row r="2" spans="1:8" ht="24" customHeight="1">
      <c r="A2" s="83" t="s">
        <v>51</v>
      </c>
      <c r="B2" s="83"/>
      <c r="C2" s="83"/>
      <c r="D2" s="83"/>
      <c r="E2" s="83"/>
      <c r="F2" s="83"/>
      <c r="G2" s="83"/>
      <c r="H2" s="83"/>
    </row>
    <row r="3" spans="1:8" ht="24" customHeight="1">
      <c r="A3" s="83" t="s">
        <v>26</v>
      </c>
      <c r="B3" s="83"/>
      <c r="C3" s="83"/>
      <c r="D3" s="83"/>
      <c r="E3" s="83"/>
      <c r="F3" s="83"/>
      <c r="G3" s="83"/>
      <c r="H3" s="83"/>
    </row>
    <row r="4" spans="1:8" ht="20.25" customHeight="1">
      <c r="A4" s="5"/>
      <c r="B4" s="5"/>
      <c r="C4" s="5"/>
      <c r="D4" s="5"/>
      <c r="E4" s="5"/>
      <c r="F4" s="5"/>
      <c r="G4" s="86" t="s">
        <v>28</v>
      </c>
      <c r="H4" s="86"/>
    </row>
    <row r="5" spans="1:8" ht="22.5" customHeight="1">
      <c r="A5" s="85" t="s">
        <v>0</v>
      </c>
      <c r="B5" s="85" t="s">
        <v>59</v>
      </c>
      <c r="C5" s="85" t="s">
        <v>60</v>
      </c>
      <c r="D5" s="84" t="s">
        <v>1</v>
      </c>
      <c r="E5" s="84"/>
      <c r="F5" s="84"/>
      <c r="G5" s="84"/>
      <c r="H5" s="84"/>
    </row>
    <row r="6" spans="1:8" ht="27" customHeight="1">
      <c r="A6" s="85"/>
      <c r="B6" s="85"/>
      <c r="C6" s="85"/>
      <c r="D6" s="22">
        <v>2024</v>
      </c>
      <c r="E6" s="22">
        <v>2025</v>
      </c>
      <c r="F6" s="22">
        <v>2026</v>
      </c>
      <c r="G6" s="22">
        <v>2027</v>
      </c>
      <c r="H6" s="22">
        <v>2028</v>
      </c>
    </row>
    <row r="7" spans="1:8" ht="18">
      <c r="A7" s="21">
        <v>1</v>
      </c>
      <c r="B7" s="21">
        <v>2</v>
      </c>
      <c r="C7" s="21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18" customHeight="1">
      <c r="A8" s="33" t="s">
        <v>5</v>
      </c>
      <c r="B8" s="56">
        <f>'Осн. показатели 2024-2028'!B14</f>
        <v>1147243.456</v>
      </c>
      <c r="C8" s="56">
        <f>'Осн. показатели 2024-2028'!C14</f>
        <v>1224030.3399999999</v>
      </c>
      <c r="D8" s="57">
        <f>'Осн. показатели 2024-2028'!D14</f>
        <v>1643720.83</v>
      </c>
      <c r="E8" s="57">
        <f>'Осн. показатели 2024-2028'!E14</f>
        <v>1606446.7</v>
      </c>
      <c r="F8" s="57">
        <f>'Осн. показатели 2024-2028'!F14</f>
        <v>1177155.09</v>
      </c>
      <c r="G8" s="57">
        <f>'Осн. показатели 2024-2028'!G14</f>
        <v>1212469.7427</v>
      </c>
      <c r="H8" s="57">
        <f>'Осн. показатели 2024-2028'!H14</f>
        <v>1248843.834981</v>
      </c>
    </row>
    <row r="9" spans="1:8" ht="18" customHeight="1">
      <c r="A9" s="34" t="s">
        <v>6</v>
      </c>
      <c r="B9" s="58">
        <f>'Осн. показатели 2024-2028'!B17</f>
        <v>1211263.5240000002</v>
      </c>
      <c r="C9" s="58">
        <f>'Осн. показатели 2024-2028'!C17</f>
        <v>1312158.7600000002</v>
      </c>
      <c r="D9" s="56">
        <f>'Осн. показатели 2024-2028'!D17</f>
        <v>1680371.83</v>
      </c>
      <c r="E9" s="56">
        <f>'Осн. показатели 2024-2028'!E17</f>
        <v>1618574.05</v>
      </c>
      <c r="F9" s="56">
        <f>'Осн. показатели 2024-2028'!F17</f>
        <v>1182333.58</v>
      </c>
      <c r="G9" s="56">
        <f>'Осн. показатели 2024-2028'!G17</f>
        <v>1212469.7427</v>
      </c>
      <c r="H9" s="56">
        <f>'Осн. показатели 2024-2028'!H17</f>
        <v>1248843.834981</v>
      </c>
    </row>
    <row r="10" spans="1:8" ht="21.75" customHeight="1">
      <c r="A10" s="33" t="s">
        <v>8</v>
      </c>
      <c r="B10" s="56">
        <f>B8-B9</f>
        <v>-64020.0680000002</v>
      </c>
      <c r="C10" s="56">
        <f aca="true" t="shared" si="0" ref="C10:H10">C8-C9</f>
        <v>-88128.42000000039</v>
      </c>
      <c r="D10" s="56">
        <f t="shared" si="0"/>
        <v>-36651</v>
      </c>
      <c r="E10" s="56">
        <f t="shared" si="0"/>
        <v>-12127.350000000093</v>
      </c>
      <c r="F10" s="56">
        <f t="shared" si="0"/>
        <v>-5178.489999999991</v>
      </c>
      <c r="G10" s="56">
        <f>G8-G9</f>
        <v>0</v>
      </c>
      <c r="H10" s="56">
        <f t="shared" si="0"/>
        <v>0</v>
      </c>
    </row>
    <row r="11" spans="1:8" ht="21.75" customHeight="1">
      <c r="A11" s="79" t="s">
        <v>22</v>
      </c>
      <c r="B11" s="80"/>
      <c r="C11" s="80"/>
      <c r="D11" s="80"/>
      <c r="E11" s="80"/>
      <c r="F11" s="80"/>
      <c r="G11" s="80"/>
      <c r="H11" s="81"/>
    </row>
    <row r="12" spans="1:8" ht="15" customHeight="1">
      <c r="A12" s="34" t="s">
        <v>9</v>
      </c>
      <c r="B12" s="58">
        <f aca="true" t="shared" si="1" ref="B12:H12">SUM(B14:B15)</f>
        <v>0</v>
      </c>
      <c r="C12" s="58">
        <f t="shared" si="1"/>
        <v>0</v>
      </c>
      <c r="D12" s="58">
        <f t="shared" si="1"/>
        <v>0</v>
      </c>
      <c r="E12" s="58">
        <f t="shared" si="1"/>
        <v>34651</v>
      </c>
      <c r="F12" s="58">
        <f t="shared" si="1"/>
        <v>40651</v>
      </c>
      <c r="G12" s="58">
        <f t="shared" si="1"/>
        <v>43176</v>
      </c>
      <c r="H12" s="58">
        <f t="shared" si="1"/>
        <v>10000</v>
      </c>
    </row>
    <row r="13" spans="1:8" ht="15" customHeight="1">
      <c r="A13" s="35" t="s">
        <v>7</v>
      </c>
      <c r="B13" s="57"/>
      <c r="C13" s="57"/>
      <c r="D13" s="57"/>
      <c r="E13" s="57"/>
      <c r="F13" s="57"/>
      <c r="G13" s="57"/>
      <c r="H13" s="57"/>
    </row>
    <row r="14" spans="1:8" ht="15" customHeight="1">
      <c r="A14" s="36" t="s">
        <v>10</v>
      </c>
      <c r="B14" s="56">
        <v>0</v>
      </c>
      <c r="C14" s="56">
        <v>0</v>
      </c>
      <c r="D14" s="56">
        <v>0</v>
      </c>
      <c r="E14" s="56">
        <f>D18</f>
        <v>34651</v>
      </c>
      <c r="F14" s="56">
        <f aca="true" t="shared" si="2" ref="C14:G15">E18</f>
        <v>40651</v>
      </c>
      <c r="G14" s="56">
        <f t="shared" si="2"/>
        <v>43176</v>
      </c>
      <c r="H14" s="56">
        <f>G18</f>
        <v>10000</v>
      </c>
    </row>
    <row r="15" spans="1:8" ht="21.75" customHeight="1">
      <c r="A15" s="36" t="s">
        <v>23</v>
      </c>
      <c r="B15" s="56">
        <v>0</v>
      </c>
      <c r="C15" s="56">
        <f t="shared" si="2"/>
        <v>0</v>
      </c>
      <c r="D15" s="56">
        <f t="shared" si="2"/>
        <v>0</v>
      </c>
      <c r="E15" s="56">
        <f t="shared" si="2"/>
        <v>0</v>
      </c>
      <c r="F15" s="56">
        <f t="shared" si="2"/>
        <v>0</v>
      </c>
      <c r="G15" s="56">
        <f t="shared" si="2"/>
        <v>0</v>
      </c>
      <c r="H15" s="56">
        <f>G19</f>
        <v>0</v>
      </c>
    </row>
    <row r="16" spans="1:8" ht="17.25" customHeight="1">
      <c r="A16" s="34" t="s">
        <v>11</v>
      </c>
      <c r="B16" s="58">
        <f aca="true" t="shared" si="3" ref="B16:H16">SUM(B18:B19)</f>
        <v>0</v>
      </c>
      <c r="C16" s="58">
        <f t="shared" si="3"/>
        <v>0</v>
      </c>
      <c r="D16" s="58">
        <f t="shared" si="3"/>
        <v>34651</v>
      </c>
      <c r="E16" s="58">
        <f t="shared" si="3"/>
        <v>40651</v>
      </c>
      <c r="F16" s="58">
        <f t="shared" si="3"/>
        <v>43176</v>
      </c>
      <c r="G16" s="58">
        <f t="shared" si="3"/>
        <v>10000</v>
      </c>
      <c r="H16" s="58">
        <f t="shared" si="3"/>
        <v>10000</v>
      </c>
    </row>
    <row r="17" spans="1:8" ht="18.75" customHeight="1">
      <c r="A17" s="35" t="s">
        <v>7</v>
      </c>
      <c r="B17" s="57"/>
      <c r="C17" s="57"/>
      <c r="D17" s="57"/>
      <c r="E17" s="57"/>
      <c r="F17" s="57"/>
      <c r="G17" s="57"/>
      <c r="H17" s="57"/>
    </row>
    <row r="18" spans="1:8" ht="20.25" customHeight="1">
      <c r="A18" s="36" t="s">
        <v>10</v>
      </c>
      <c r="B18" s="56">
        <v>0</v>
      </c>
      <c r="C18" s="56">
        <v>0</v>
      </c>
      <c r="D18" s="56">
        <v>34651</v>
      </c>
      <c r="E18" s="56">
        <v>40651</v>
      </c>
      <c r="F18" s="56">
        <v>43176</v>
      </c>
      <c r="G18" s="56">
        <v>10000</v>
      </c>
      <c r="H18" s="56">
        <v>10000</v>
      </c>
    </row>
    <row r="19" spans="1:8" ht="23.25" customHeight="1">
      <c r="A19" s="36" t="s">
        <v>24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</row>
    <row r="20" spans="1:8" ht="18">
      <c r="A20" s="23"/>
      <c r="B20" s="23"/>
      <c r="C20" s="23"/>
      <c r="D20" s="23"/>
      <c r="E20" s="23"/>
      <c r="F20" s="23"/>
      <c r="G20" s="23"/>
      <c r="H20" s="23"/>
    </row>
    <row r="21" ht="18">
      <c r="B21" s="15"/>
    </row>
    <row r="25" ht="15" customHeight="1"/>
    <row r="26" ht="15" customHeight="1"/>
    <row r="30" ht="13.5" customHeight="1"/>
    <row r="31" ht="13.5" customHeight="1"/>
    <row r="32" ht="13.5" customHeight="1"/>
    <row r="33" ht="13.5" customHeight="1"/>
    <row r="35" ht="13.5" customHeight="1"/>
    <row r="36" ht="13.5" customHeight="1"/>
    <row r="37" ht="13.5" customHeight="1"/>
    <row r="38" ht="13.5" customHeight="1"/>
    <row r="40" ht="13.5" customHeight="1"/>
    <row r="41" ht="13.5" customHeight="1"/>
    <row r="42" ht="13.5" customHeight="1"/>
    <row r="43" ht="13.5" customHeight="1"/>
  </sheetData>
  <sheetProtection/>
  <mergeCells count="9">
    <mergeCell ref="A11:H11"/>
    <mergeCell ref="A1:H1"/>
    <mergeCell ref="A3:H3"/>
    <mergeCell ref="D5:H5"/>
    <mergeCell ref="A5:A6"/>
    <mergeCell ref="B5:B6"/>
    <mergeCell ref="C5:C6"/>
    <mergeCell ref="A2:H2"/>
    <mergeCell ref="G4:H4"/>
  </mergeCells>
  <printOptions horizontalCentered="1"/>
  <pageMargins left="0.17" right="0.16" top="0.46" bottom="0.37" header="0.26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zoomScalePageLayoutView="0" workbookViewId="0" topLeftCell="A4">
      <selection activeCell="F24" sqref="F24:G24"/>
    </sheetView>
  </sheetViews>
  <sheetFormatPr defaultColWidth="9.00390625" defaultRowHeight="12.75"/>
  <cols>
    <col min="1" max="1" width="48.625" style="4" customWidth="1"/>
    <col min="2" max="2" width="16.00390625" style="4" customWidth="1"/>
    <col min="3" max="3" width="14.625" style="4" customWidth="1"/>
    <col min="4" max="4" width="14.125" style="4" customWidth="1"/>
    <col min="5" max="5" width="16.50390625" style="4" customWidth="1"/>
    <col min="6" max="6" width="15.125" style="4" customWidth="1"/>
    <col min="7" max="7" width="17.00390625" style="4" customWidth="1"/>
    <col min="8" max="8" width="14.875" style="4" customWidth="1"/>
    <col min="9" max="9" width="15.625" style="4" customWidth="1"/>
    <col min="10" max="16384" width="8.875" style="4" customWidth="1"/>
  </cols>
  <sheetData>
    <row r="1" spans="8:9" ht="7.5" customHeight="1">
      <c r="H1" s="87"/>
      <c r="I1" s="87"/>
    </row>
    <row r="2" spans="1:9" ht="24" customHeight="1">
      <c r="A2" s="71" t="s">
        <v>51</v>
      </c>
      <c r="B2" s="71"/>
      <c r="C2" s="71"/>
      <c r="D2" s="71"/>
      <c r="E2" s="71"/>
      <c r="F2" s="71"/>
      <c r="G2" s="71"/>
      <c r="H2" s="71"/>
      <c r="I2" s="71"/>
    </row>
    <row r="3" spans="1:9" ht="24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</row>
    <row r="4" spans="1:9" ht="15.75" customHeight="1">
      <c r="A4" s="5"/>
      <c r="B4" s="5"/>
      <c r="C4" s="5"/>
      <c r="D4" s="5"/>
      <c r="E4" s="5"/>
      <c r="F4" s="5"/>
      <c r="G4" s="5"/>
      <c r="H4" s="93" t="s">
        <v>55</v>
      </c>
      <c r="I4" s="93"/>
    </row>
    <row r="5" spans="1:10" ht="19.5" customHeight="1">
      <c r="A5" s="89" t="s">
        <v>0</v>
      </c>
      <c r="B5" s="90" t="s">
        <v>59</v>
      </c>
      <c r="C5" s="91">
        <v>2023</v>
      </c>
      <c r="D5" s="92"/>
      <c r="E5" s="88" t="s">
        <v>1</v>
      </c>
      <c r="F5" s="88"/>
      <c r="G5" s="88"/>
      <c r="H5" s="88"/>
      <c r="I5" s="88"/>
      <c r="J5" s="28"/>
    </row>
    <row r="6" spans="1:10" ht="20.25" customHeight="1">
      <c r="A6" s="89"/>
      <c r="B6" s="90"/>
      <c r="C6" s="47" t="s">
        <v>31</v>
      </c>
      <c r="D6" s="47" t="s">
        <v>32</v>
      </c>
      <c r="E6" s="46">
        <v>2024</v>
      </c>
      <c r="F6" s="46">
        <v>2025</v>
      </c>
      <c r="G6" s="46">
        <v>2026</v>
      </c>
      <c r="H6" s="46">
        <v>2027</v>
      </c>
      <c r="I6" s="46">
        <v>2028</v>
      </c>
      <c r="J6" s="28"/>
    </row>
    <row r="7" spans="1:10" ht="17.25" customHeight="1">
      <c r="A7" s="6" t="s">
        <v>12</v>
      </c>
      <c r="B7" s="48">
        <f>'Таблица 1'!B8</f>
        <v>1147243.456</v>
      </c>
      <c r="C7" s="49">
        <v>1323184.8900000001</v>
      </c>
      <c r="D7" s="37">
        <f>'Таблица 1'!C8</f>
        <v>1224030.3399999999</v>
      </c>
      <c r="E7" s="38">
        <f>'Осн. показатели 2024-2028'!D14</f>
        <v>1643720.83</v>
      </c>
      <c r="F7" s="37">
        <f>'Осн. показатели 2024-2028'!E14</f>
        <v>1606446.7</v>
      </c>
      <c r="G7" s="37">
        <f>'Осн. показатели 2024-2028'!F14</f>
        <v>1177155.09</v>
      </c>
      <c r="H7" s="38">
        <f>'Осн. показатели 2024-2028'!G14</f>
        <v>1212469.7427</v>
      </c>
      <c r="I7" s="38">
        <f>'Осн. показатели 2024-2028'!H14</f>
        <v>1248843.834981</v>
      </c>
      <c r="J7" s="28"/>
    </row>
    <row r="8" spans="1:10" ht="17.25" customHeight="1">
      <c r="A8" s="7" t="s">
        <v>7</v>
      </c>
      <c r="B8" s="50"/>
      <c r="C8" s="50"/>
      <c r="D8" s="30"/>
      <c r="E8" s="51"/>
      <c r="F8" s="52"/>
      <c r="G8" s="52"/>
      <c r="H8" s="53"/>
      <c r="I8" s="53"/>
      <c r="J8" s="28"/>
    </row>
    <row r="9" spans="1:10" ht="17.25" customHeight="1">
      <c r="A9" s="8" t="s">
        <v>13</v>
      </c>
      <c r="B9" s="37">
        <v>395902.57000000007</v>
      </c>
      <c r="C9" s="54">
        <v>372275</v>
      </c>
      <c r="D9" s="54">
        <v>369321.33999999997</v>
      </c>
      <c r="E9" s="55">
        <v>380895</v>
      </c>
      <c r="F9" s="55">
        <v>385599</v>
      </c>
      <c r="G9" s="55">
        <v>373979</v>
      </c>
      <c r="H9" s="55">
        <f>G9*1.04-2.4</f>
        <v>388935.76</v>
      </c>
      <c r="I9" s="55">
        <f>H9*1.04-2.4</f>
        <v>404490.7904</v>
      </c>
      <c r="J9" s="28"/>
    </row>
    <row r="10" spans="1:10" ht="17.25" customHeight="1">
      <c r="A10" s="9" t="s">
        <v>14</v>
      </c>
      <c r="B10" s="30"/>
      <c r="C10" s="30"/>
      <c r="D10" s="30"/>
      <c r="E10" s="30"/>
      <c r="F10" s="53"/>
      <c r="G10" s="53"/>
      <c r="H10" s="53"/>
      <c r="I10" s="53"/>
      <c r="J10" s="28"/>
    </row>
    <row r="11" spans="1:10" ht="32.25" customHeight="1">
      <c r="A11" s="3" t="s">
        <v>40</v>
      </c>
      <c r="B11" s="31">
        <f>'Осн. показатели 2024-2028'!B15</f>
        <v>257152.77</v>
      </c>
      <c r="C11" s="31">
        <v>239880</v>
      </c>
      <c r="D11" s="31">
        <f>'Осн. показатели 2024-2028'!C15</f>
        <v>240530</v>
      </c>
      <c r="E11" s="31">
        <f>'Осн. показатели 2024-2028'!D15</f>
        <v>243200</v>
      </c>
      <c r="F11" s="31">
        <f>'Осн. показатели 2024-2028'!E15</f>
        <v>240500</v>
      </c>
      <c r="G11" s="31">
        <f>'Осн. показатели 2024-2028'!F15</f>
        <v>234000</v>
      </c>
      <c r="H11" s="31">
        <f>'Осн. показатели 2024-2028'!G15</f>
        <v>243348</v>
      </c>
      <c r="I11" s="31">
        <f>'Осн. показатели 2024-2028'!H15</f>
        <v>253069.92</v>
      </c>
      <c r="J11" s="28"/>
    </row>
    <row r="12" spans="1:10" ht="22.5" customHeight="1">
      <c r="A12" s="8" t="s">
        <v>15</v>
      </c>
      <c r="B12" s="37">
        <v>35096.48</v>
      </c>
      <c r="C12" s="37">
        <v>44725</v>
      </c>
      <c r="D12" s="37">
        <v>44147</v>
      </c>
      <c r="E12" s="37">
        <v>26415</v>
      </c>
      <c r="F12" s="55">
        <v>27411</v>
      </c>
      <c r="G12" s="55">
        <v>26971</v>
      </c>
      <c r="H12" s="55">
        <f>G12*1.04-700</f>
        <v>27349.84</v>
      </c>
      <c r="I12" s="55">
        <f>H12*1.04-700</f>
        <v>27743.8336</v>
      </c>
      <c r="J12" s="28"/>
    </row>
    <row r="13" spans="1:10" ht="17.25" customHeight="1">
      <c r="A13" s="44" t="s">
        <v>6</v>
      </c>
      <c r="B13" s="37">
        <f>'Осн. показатели 2024-2028'!B17</f>
        <v>1211263.5240000002</v>
      </c>
      <c r="C13" s="49">
        <v>1448128.17</v>
      </c>
      <c r="D13" s="37">
        <f>'Осн. показатели 2024-2028'!C17</f>
        <v>1312158.7600000002</v>
      </c>
      <c r="E13" s="38">
        <f>'Осн. показатели 2024-2028'!D17</f>
        <v>1680371.83</v>
      </c>
      <c r="F13" s="38">
        <f>'Осн. показатели 2024-2028'!E17</f>
        <v>1618574.05</v>
      </c>
      <c r="G13" s="37">
        <f>'Осн. показатели 2024-2028'!F17</f>
        <v>1182333.58</v>
      </c>
      <c r="H13" s="38">
        <f>'Осн. показатели 2024-2028'!G17</f>
        <v>1212469.7427</v>
      </c>
      <c r="I13" s="38">
        <f>'Осн. показатели 2024-2028'!H17</f>
        <v>1248843.834981</v>
      </c>
      <c r="J13" s="28"/>
    </row>
    <row r="14" spans="1:10" ht="17.25" customHeight="1">
      <c r="A14" s="40" t="s">
        <v>53</v>
      </c>
      <c r="B14" s="50"/>
      <c r="C14" s="50"/>
      <c r="D14" s="30"/>
      <c r="E14" s="51"/>
      <c r="F14" s="30"/>
      <c r="G14" s="30"/>
      <c r="H14" s="30"/>
      <c r="I14" s="30"/>
      <c r="J14" s="28"/>
    </row>
    <row r="15" spans="1:10" ht="17.25" customHeight="1">
      <c r="A15" s="41" t="s">
        <v>2</v>
      </c>
      <c r="B15" s="31">
        <f aca="true" t="shared" si="0" ref="B15:I15">SUM(B13-B16)</f>
        <v>1155321.7940000002</v>
      </c>
      <c r="C15" s="30">
        <f t="shared" si="0"/>
        <v>1289081.3399999999</v>
      </c>
      <c r="D15" s="30">
        <f t="shared" si="0"/>
        <v>1250576.7200000002</v>
      </c>
      <c r="E15" s="31">
        <f>SUM(E13-E16)</f>
        <v>1457903.09</v>
      </c>
      <c r="F15" s="31">
        <f>SUM(F13-F16)</f>
        <v>1048547.3400000001</v>
      </c>
      <c r="G15" s="31">
        <f>SUM(G13-G16)</f>
        <v>1182333.58</v>
      </c>
      <c r="H15" s="31">
        <f>SUM(H13-H16)</f>
        <v>930112.7427000001</v>
      </c>
      <c r="I15" s="31">
        <f t="shared" si="0"/>
        <v>1048843.834981</v>
      </c>
      <c r="J15" s="28"/>
    </row>
    <row r="16" spans="1:10" ht="17.25" customHeight="1">
      <c r="A16" s="41" t="s">
        <v>3</v>
      </c>
      <c r="B16" s="31">
        <f>'Осн. показатели 2024-2028'!B19</f>
        <v>55941.73</v>
      </c>
      <c r="C16" s="31">
        <v>159046.83</v>
      </c>
      <c r="D16" s="31">
        <f>'Осн. показатели 2024-2028'!C19</f>
        <v>61582.04</v>
      </c>
      <c r="E16" s="31">
        <f>'Осн. показатели 2024-2028'!D19</f>
        <v>222468.74</v>
      </c>
      <c r="F16" s="31">
        <f>'Осн. показатели 2024-2028'!E19</f>
        <v>570026.71</v>
      </c>
      <c r="G16" s="31">
        <f>'Осн. показатели 2024-2028'!F19</f>
        <v>0</v>
      </c>
      <c r="H16" s="31">
        <f>'Осн. показатели 2024-2028'!G19</f>
        <v>282357</v>
      </c>
      <c r="I16" s="31">
        <f>'Осн. показатели 2024-2028'!H19</f>
        <v>200000</v>
      </c>
      <c r="J16" s="28"/>
    </row>
    <row r="17" spans="1:10" ht="17.25" customHeight="1">
      <c r="A17" s="42" t="s">
        <v>8</v>
      </c>
      <c r="B17" s="31">
        <f aca="true" t="shared" si="1" ref="B17:I17">SUM(B7-B13)</f>
        <v>-64020.0680000002</v>
      </c>
      <c r="C17" s="31">
        <f t="shared" si="1"/>
        <v>-124943.2799999998</v>
      </c>
      <c r="D17" s="31">
        <f t="shared" si="1"/>
        <v>-88128.42000000039</v>
      </c>
      <c r="E17" s="31">
        <f>SUM(E7-E13)</f>
        <v>-36651</v>
      </c>
      <c r="F17" s="31">
        <f>SUM(F7-F13)</f>
        <v>-12127.350000000093</v>
      </c>
      <c r="G17" s="31">
        <f>SUM(G7-G13)</f>
        <v>-5178.489999999991</v>
      </c>
      <c r="H17" s="31">
        <f>SUM(H7-H13)</f>
        <v>0</v>
      </c>
      <c r="I17" s="31">
        <f t="shared" si="1"/>
        <v>0</v>
      </c>
      <c r="J17" s="28"/>
    </row>
    <row r="18" spans="1:10" ht="17.25" customHeight="1">
      <c r="A18" s="42" t="s">
        <v>16</v>
      </c>
      <c r="B18" s="31">
        <f aca="true" t="shared" si="2" ref="B18:I18">B19+B20</f>
        <v>0</v>
      </c>
      <c r="C18" s="31">
        <f t="shared" si="2"/>
        <v>0</v>
      </c>
      <c r="D18" s="31">
        <f t="shared" si="2"/>
        <v>0</v>
      </c>
      <c r="E18" s="31">
        <f>E19+E20</f>
        <v>36651</v>
      </c>
      <c r="F18" s="31">
        <f>F19+F20</f>
        <v>12127.35</v>
      </c>
      <c r="G18" s="31">
        <v>5178.49</v>
      </c>
      <c r="H18" s="31">
        <f>H19+H20</f>
        <v>0</v>
      </c>
      <c r="I18" s="31">
        <f t="shared" si="2"/>
        <v>0</v>
      </c>
      <c r="J18" s="28"/>
    </row>
    <row r="19" spans="1:10" ht="21" customHeight="1">
      <c r="A19" s="43" t="s">
        <v>25</v>
      </c>
      <c r="B19" s="31">
        <v>0</v>
      </c>
      <c r="C19" s="31">
        <v>0</v>
      </c>
      <c r="D19" s="31">
        <v>0</v>
      </c>
      <c r="E19" s="31">
        <v>2000</v>
      </c>
      <c r="F19" s="31">
        <v>6127.35</v>
      </c>
      <c r="G19" s="31">
        <v>2273.49</v>
      </c>
      <c r="H19" s="31">
        <v>0</v>
      </c>
      <c r="I19" s="31">
        <v>0</v>
      </c>
      <c r="J19" s="28"/>
    </row>
    <row r="20" spans="1:10" ht="17.25" customHeight="1">
      <c r="A20" s="43" t="s">
        <v>17</v>
      </c>
      <c r="B20" s="31">
        <f aca="true" t="shared" si="3" ref="B20:I20">B21-B22</f>
        <v>0</v>
      </c>
      <c r="C20" s="31">
        <f t="shared" si="3"/>
        <v>0</v>
      </c>
      <c r="D20" s="31">
        <f t="shared" si="3"/>
        <v>0</v>
      </c>
      <c r="E20" s="31">
        <f>E21-E22</f>
        <v>34651</v>
      </c>
      <c r="F20" s="31">
        <f>F21-F22</f>
        <v>6000</v>
      </c>
      <c r="G20" s="31">
        <f>G21-G22</f>
        <v>2525</v>
      </c>
      <c r="H20" s="31">
        <f>H21-H22</f>
        <v>0</v>
      </c>
      <c r="I20" s="31">
        <f t="shared" si="3"/>
        <v>0</v>
      </c>
      <c r="J20" s="28"/>
    </row>
    <row r="21" spans="1:10" ht="17.25" customHeight="1">
      <c r="A21" s="41" t="s">
        <v>18</v>
      </c>
      <c r="B21" s="31">
        <v>0</v>
      </c>
      <c r="C21" s="31">
        <v>0</v>
      </c>
      <c r="D21" s="31">
        <v>0</v>
      </c>
      <c r="E21" s="31">
        <v>34651</v>
      </c>
      <c r="F21" s="31">
        <v>10000</v>
      </c>
      <c r="G21" s="31">
        <v>14525</v>
      </c>
      <c r="H21" s="31">
        <v>10000</v>
      </c>
      <c r="I21" s="31">
        <v>10000</v>
      </c>
      <c r="J21" s="28"/>
    </row>
    <row r="22" spans="1:10" ht="20.25" customHeight="1">
      <c r="A22" s="3" t="s">
        <v>19</v>
      </c>
      <c r="B22" s="31">
        <v>0</v>
      </c>
      <c r="C22" s="31">
        <v>0</v>
      </c>
      <c r="D22" s="31">
        <v>0</v>
      </c>
      <c r="E22" s="31">
        <v>0</v>
      </c>
      <c r="F22" s="31">
        <v>4000</v>
      </c>
      <c r="G22" s="31">
        <v>12000</v>
      </c>
      <c r="H22" s="31">
        <v>10000</v>
      </c>
      <c r="I22" s="31">
        <v>10000</v>
      </c>
      <c r="J22" s="28"/>
    </row>
    <row r="23" spans="1:10" ht="18">
      <c r="A23" s="28"/>
      <c r="B23" s="29"/>
      <c r="C23" s="29"/>
      <c r="D23" s="29"/>
      <c r="E23" s="29"/>
      <c r="F23" s="29"/>
      <c r="G23" s="29"/>
      <c r="H23" s="29"/>
      <c r="I23" s="29"/>
      <c r="J23" s="28"/>
    </row>
    <row r="24" spans="2:9" ht="18">
      <c r="B24" s="12"/>
      <c r="C24" s="12"/>
      <c r="D24" s="13"/>
      <c r="E24" s="12"/>
      <c r="F24" s="45"/>
      <c r="G24" s="45"/>
      <c r="H24" s="12"/>
      <c r="I24" s="12"/>
    </row>
    <row r="25" ht="18">
      <c r="D25" s="14"/>
    </row>
    <row r="27" ht="15" customHeight="1"/>
    <row r="28" ht="15" customHeight="1"/>
    <row r="32" ht="13.5" customHeight="1"/>
    <row r="33" ht="13.5" customHeight="1"/>
    <row r="34" ht="13.5" customHeight="1"/>
    <row r="35" ht="13.5" customHeight="1"/>
    <row r="37" ht="13.5" customHeight="1"/>
    <row r="38" ht="13.5" customHeight="1"/>
    <row r="39" ht="13.5" customHeight="1"/>
    <row r="40" ht="13.5" customHeight="1"/>
    <row r="42" ht="13.5" customHeight="1"/>
    <row r="43" ht="13.5" customHeight="1"/>
    <row r="44" ht="13.5" customHeight="1"/>
    <row r="45" ht="13.5" customHeight="1"/>
  </sheetData>
  <sheetProtection/>
  <mergeCells count="8">
    <mergeCell ref="A3:I3"/>
    <mergeCell ref="H1:I1"/>
    <mergeCell ref="E5:I5"/>
    <mergeCell ref="A5:A6"/>
    <mergeCell ref="B5:B6"/>
    <mergeCell ref="A2:I2"/>
    <mergeCell ref="C5:D5"/>
    <mergeCell ref="H4:I4"/>
  </mergeCells>
  <printOptions horizontalCentered="1"/>
  <pageMargins left="0.22" right="0.16" top="0.35" bottom="0.27" header="0.22" footer="0.16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zoomScalePageLayoutView="0" workbookViewId="0" topLeftCell="A1">
      <selection activeCell="C2" sqref="C2"/>
    </sheetView>
  </sheetViews>
  <sheetFormatPr defaultColWidth="9.00390625" defaultRowHeight="12.75"/>
  <cols>
    <col min="1" max="1" width="11.625" style="0" customWidth="1"/>
  </cols>
  <sheetData>
    <row r="1" spans="1:11" ht="18" customHeight="1">
      <c r="A1" t="s">
        <v>48</v>
      </c>
      <c r="B1">
        <v>2019</v>
      </c>
      <c r="C1">
        <v>2020</v>
      </c>
      <c r="D1">
        <v>2021</v>
      </c>
      <c r="E1">
        <v>2022</v>
      </c>
      <c r="F1">
        <v>2023</v>
      </c>
      <c r="G1">
        <v>2024</v>
      </c>
      <c r="H1">
        <v>2025</v>
      </c>
      <c r="I1">
        <v>2026</v>
      </c>
      <c r="J1">
        <v>2027</v>
      </c>
      <c r="K1">
        <v>2028</v>
      </c>
    </row>
    <row r="2" spans="1:11" ht="24.75" customHeight="1">
      <c r="A2" t="s">
        <v>49</v>
      </c>
      <c r="B2" s="16">
        <v>39</v>
      </c>
      <c r="C2" s="16">
        <v>39</v>
      </c>
      <c r="D2" s="16">
        <v>38.9</v>
      </c>
      <c r="E2" s="16">
        <v>38.6</v>
      </c>
      <c r="F2" s="16">
        <v>38.2</v>
      </c>
      <c r="G2" s="16">
        <v>38.3</v>
      </c>
      <c r="H2" s="16">
        <v>38.4</v>
      </c>
      <c r="I2" s="16">
        <v>38.4</v>
      </c>
      <c r="J2" s="16">
        <v>38.5</v>
      </c>
      <c r="K2" s="16">
        <v>38.5</v>
      </c>
    </row>
    <row r="25" ht="12.75">
      <c r="B25" t="s">
        <v>47</v>
      </c>
    </row>
    <row r="26" spans="2:12" ht="18" customHeight="1">
      <c r="B26" t="s">
        <v>50</v>
      </c>
      <c r="C26">
        <v>2019</v>
      </c>
      <c r="D26">
        <v>2020</v>
      </c>
      <c r="E26">
        <v>2021</v>
      </c>
      <c r="F26">
        <v>2022</v>
      </c>
      <c r="G26">
        <v>2023</v>
      </c>
      <c r="H26">
        <v>2024</v>
      </c>
      <c r="I26">
        <v>2025</v>
      </c>
      <c r="J26">
        <v>2026</v>
      </c>
      <c r="K26">
        <v>2027</v>
      </c>
      <c r="L26">
        <v>2028</v>
      </c>
    </row>
    <row r="27" spans="3:12" ht="24.75" customHeight="1">
      <c r="C27" s="17">
        <v>32690</v>
      </c>
      <c r="D27" s="17">
        <v>35214</v>
      </c>
      <c r="E27" s="17">
        <v>38898</v>
      </c>
      <c r="F27" s="17">
        <v>41186</v>
      </c>
      <c r="G27" s="17">
        <v>46195</v>
      </c>
      <c r="H27" s="17">
        <v>50583</v>
      </c>
      <c r="I27" s="17">
        <v>55136</v>
      </c>
      <c r="J27" s="17">
        <v>61311</v>
      </c>
      <c r="K27" s="17">
        <v>67136</v>
      </c>
      <c r="L27" s="17">
        <v>73178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LudaCh</dc:creator>
  <cp:keywords/>
  <dc:description/>
  <cp:lastModifiedBy>User</cp:lastModifiedBy>
  <cp:lastPrinted>2022-11-10T10:53:59Z</cp:lastPrinted>
  <dcterms:created xsi:type="dcterms:W3CDTF">2006-05-11T12:03:13Z</dcterms:created>
  <dcterms:modified xsi:type="dcterms:W3CDTF">2023-11-10T10:14:34Z</dcterms:modified>
  <cp:category/>
  <cp:version/>
  <cp:contentType/>
  <cp:contentStatus/>
</cp:coreProperties>
</file>