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9720" windowHeight="7020" tabRatio="908" activeTab="0"/>
  </bookViews>
  <sheets>
    <sheet name="01.01.19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rro_type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<sst xmlns="http://schemas.openxmlformats.org/spreadsheetml/2006/main" count="144" uniqueCount="142">
  <si>
    <t xml:space="preserve">И С П О Л Н Е Н И Е    Б Ю Д Ж Е Т А    </t>
  </si>
  <si>
    <t xml:space="preserve">Советского городского округа  </t>
  </si>
  <si>
    <t xml:space="preserve"> тыс.руб.</t>
  </si>
  <si>
    <t>Наименование показателей</t>
  </si>
  <si>
    <t>%</t>
  </si>
  <si>
    <t>2</t>
  </si>
  <si>
    <t>3</t>
  </si>
  <si>
    <t>4</t>
  </si>
  <si>
    <t>Д О Х О Д Ы</t>
  </si>
  <si>
    <t xml:space="preserve">Налоги на прибыль,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</si>
  <si>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</si>
  <si>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</si>
  <si>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</si>
  <si>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</si>
  <si>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обьекта налогообложения доходы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</si>
  <si>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</si>
  <si>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</si>
  <si>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</si>
  <si>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Налог на имущество организаций</t>
  </si>
  <si>
    <t>Земельный  налог</t>
  </si>
  <si>
    <t xml:space="preserve"> 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</si>
  <si>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</si>
  <si>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</si>
  <si>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 муниципальной собственности</t>
  </si>
  <si>
    <t xml:space="preserve">Прочие поступления от использования  имущества, находящегося в  собственности городских округов </t>
  </si>
  <si>
    <t>Прочие поступления от использования имущества, находящегося в собственности городских округов (плата за найм муниципального жилья)</t>
  </si>
  <si>
    <t>Платежи при пользовании природными ресурсами</t>
  </si>
  <si>
    <t>Плата за негативное воздействие на окружающую среду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</si>
  <si>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</si>
  <si>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Прочие доходы от компенсации затрат бюджетов городских округов </t>
  </si>
  <si>
    <t>Доходы от продажи материальных и нематериальных активов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</si>
  <si>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</si>
  <si>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Штрафы, санкции, 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</si>
  <si>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</si>
  <si>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 (штрафов) и иных сумм  в возмещение ущерба, зачисляемые в бюджеты городских округов</t>
  </si>
  <si>
    <t xml:space="preserve">Прочие неналоговые доходы </t>
  </si>
  <si>
    <t>Прочие неналоговые доходы  бюджетов городских округов</t>
  </si>
  <si>
    <t>ВСЕГО СОБСТВЕННЫХ ДОХОДОВ</t>
  </si>
  <si>
    <t>ИТОГО финансовой помощи</t>
  </si>
  <si>
    <t>В С Е Г О    Д О Х О Д О В</t>
  </si>
  <si>
    <t xml:space="preserve">Р А С Х О Д Ы </t>
  </si>
  <si>
    <t xml:space="preserve">ОБЩЕГОСУДАРСТВЕННЫЕ ВОПРОСЫ                                        </t>
  </si>
  <si>
    <t xml:space="preserve">НАЦИОНАЛЬНАЯ БЕЗОПАСНОСТЬ и правоохранительная деятельность                                         </t>
  </si>
  <si>
    <t>Другие вопросы в области национальной безопасности и правоохранительной деятельности</t>
  </si>
  <si>
    <t xml:space="preserve">НАЦИОНАЛЬНАЯ ЭКОНОМИКА                                           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</si>
  <si>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</si>
  <si>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</si>
  <si>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                       </t>
  </si>
  <si>
    <t>Жилищное хозяйство</t>
  </si>
  <si>
    <t>Благоустройство</t>
  </si>
  <si>
    <t>Другие вопросы в области жилищно-коммунального хозяйства</t>
  </si>
  <si>
    <t xml:space="preserve">ОБРАЗОВАНИЕ                                                                                       </t>
  </si>
  <si>
    <t xml:space="preserve">КУЛЬТУРА,КИНЕМАТОГРАФИЯ          </t>
  </si>
  <si>
    <t>Другие вопросы в области культуры, кинематографии</t>
  </si>
  <si>
    <t xml:space="preserve">СОЦИАЛЬНАЯ ПОЛИТИКА                                                                 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</si>
  <si>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</si>
  <si>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</si>
  <si>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</si>
  <si>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</si>
  <si>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</si>
  <si>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</si>
  <si>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</si>
  <si>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В С Е Г О   Р А С Х О Д О В                 </t>
  </si>
  <si>
    <t>Дефицит бюджета -, профицит бюджета  +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</si>
  <si>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</si>
  <si>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</si>
  <si>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</t>
  </si>
  <si>
    <t xml:space="preserve">Денежные взыскания (штрафы) за нарушение законодательства о налогах и сборах,предусмотренные статьями 116,117,118,пунктами 1 и  2 статьями 120, статьями 125,126,128,129,129.1,132,133,134, 135, 135.1 Налогового кодекса Российской Федерации, Кодексом об административных  правонарушениях 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</si>
  <si>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 и среднего (полного) общего образования, а также дополнительного образования в общеобразовательных учреждениях</t>
  </si>
  <si>
    <t xml:space="preserve">Доходы от уплаты акцизов </t>
  </si>
  <si>
    <t>Топливно-энергетический комплекс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</si>
  <si>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</si>
  <si>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безвозмездные поступления в бюджеты городских округов</t>
  </si>
  <si>
    <t>Субвенция на осуществление деятельности по опеке и попечительству в отношении совершеннолетних граждан</t>
  </si>
  <si>
    <t>Субвенция на осуществление отдельных  полномочий Калининградской области на руководство в сфере социальной поддержки населения</t>
  </si>
  <si>
    <t>Субвенция на обеспечение полномочий  КО  по социальному обслуживанию граждан пожилого возраста и инвалидов</t>
  </si>
  <si>
    <t>Субвенции на осуществление полномочий КО в сфере организации работы комиссий 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</si>
  <si>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</si>
  <si>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Субвенции на осуществление переданных органам гос.власти субъектов РФ в соответствии с п.1 статьи 4 ФЗ "Об актах гражданского состояния" полномочий РФедерации на гос.рег. актов гражданского состояния(ЗАГС)</t>
  </si>
  <si>
    <t>Функционирование высшего должностного лица органа местного самоуправления</t>
  </si>
  <si>
    <t>Функционирование исполнительных органов государственной власти</t>
  </si>
  <si>
    <t>Функционирование окружного Совета депутатов</t>
  </si>
  <si>
    <t>Резервные фонды</t>
  </si>
  <si>
    <t>Другие общегосударственные вопросы</t>
  </si>
  <si>
    <t>Субсидии на поддержку муниципальных газет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</si>
  <si>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</si>
  <si>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Невыясненные поступления, зачисляемые в бюджеты городских округов</t>
  </si>
  <si>
    <t xml:space="preserve">Налог на доходы физических лиц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</si>
  <si>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</si>
  <si>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</si>
  <si>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</si>
  <si>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</si>
  <si>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</si>
  <si>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</si>
  <si>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</si>
  <si>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</si>
  <si>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</si>
  <si>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Субсидии на софинансирование расходов, направленных на решение вопросов местного значения в сфере ЖКХ</t>
  </si>
  <si>
    <t xml:space="preserve">Единый налог на вмененный доход для отдельных видов деятельности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</si>
  <si>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</si>
  <si>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</si>
  <si>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Субсидии на ГП КО"Социальная поддержка населения", подпр."Развитие детского отдыха в КО, создание в детских оздоровительных лагерях условий для отдыха детей всех групп здоровья"</t>
  </si>
  <si>
    <t>ОХРАНА ОКРУЖАЮЩЕЙ СРЕДЫ</t>
  </si>
  <si>
    <t>Другие вопросы в области окружающей среды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</si>
  <si>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</si>
  <si>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Дотации бюджетам городских округов на выравнивание бюджетной обеспеченности</t>
  </si>
  <si>
    <t>Прочие дотации бюджетам городских округов</t>
  </si>
  <si>
    <t>Субсидии на мероприятия подпрограммы "Обеспечение жильем молодых семей" федеральной целевой программы "Жилище" на 2015 - 2020 годы"</t>
  </si>
  <si>
    <t>Субвенции на осуществление полномочий КО по проведению отдыха детей, находящихся в трудной жизненной ситуации</t>
  </si>
  <si>
    <t>Субвенции на осуществление отдельных государственных  полномочий Калининградской области по  определению перечня должностных лиц, уполномоченных составлять протоколы об административных правонарушениях</t>
  </si>
  <si>
    <t xml:space="preserve">НАЦИОНАЛЬНАЯ ОБОРОНА                             </t>
  </si>
  <si>
    <t>Мобилизационная подготовка экономики</t>
  </si>
  <si>
    <t>Дополнительное образование детей</t>
  </si>
  <si>
    <t>Молодежная политика</t>
  </si>
  <si>
    <t>Социальное обслуживание населения</t>
  </si>
  <si>
    <t>Коммунальное хозяйство</t>
  </si>
  <si>
    <t>Субсидии на строительство, модернизацию, ремонт и содержание автомобильных дорог общего пользования, в том числе дорог в поселениях</t>
  </si>
  <si>
    <t>Денежные взыскания (штрафы) за нарушение земельного законодательства</t>
  </si>
  <si>
    <t>Прочие денежные взыскания (штрафы) за правонарушения в области дорожного движения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</si>
  <si>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</si>
  <si>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 компенсации затрат бюджетов городских округов</t>
  </si>
  <si>
    <t xml:space="preserve">план по бюджетной росписи                           на 2018г            </t>
  </si>
  <si>
    <t>налог, взимаемый с налогоплательщиков, выбравших в качестве обьекта налогообложения доходы, уменьшенные на величину расходов</t>
  </si>
  <si>
    <t>Субсидия на поддержку отрасли культуры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</si>
  <si>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</si>
  <si>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</si>
  <si>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Субвенции на осуществление полномочий КО по организации транспортного обслуживания населения в КО</t>
  </si>
  <si>
    <t>Субвенции на предоставление меры соц.поддержки по ремонту жилых помещ., находящихся на территории КО, принадлежащих на праве собственности детям-сиротам и детям, оставшимся без попеч.род., лицам из числа детей-сирот и детей, оставшихся без попеч.род., и не отвечающих сан.и технич.нормам и правилам</t>
  </si>
  <si>
    <t>Доходы от возврата бюджетными учреждениями остатков субсидий прошлых лет</t>
  </si>
  <si>
    <t>Судебная система</t>
  </si>
  <si>
    <t>Транспорт</t>
  </si>
  <si>
    <t>Прочие межбюджетные трансферты, передаваемые бюджетам городских округов</t>
  </si>
  <si>
    <t>Субсидии на поддержку муниципальных программ формирования современной городской среды на дворовые территории</t>
  </si>
  <si>
    <t>Субсидии на мероприятия гос. программы РФ "Доступная среда" на 2011 - 2020 годы (адаптация организаций культуры и архивных учреждений  и прилегающей к ним территорий с учетом доступности для инвалидов)</t>
  </si>
  <si>
    <t>Субсидии на мероприятия гос. программы РФ "Доступная среда" на 2011 - 2020 годы (создание в образовательных организациях адаптивных программ)</t>
  </si>
  <si>
    <t>Субсидии на предоставление молодым семьям дополнительных социальных выплат при рождении или усыновлении (удочерении) ребенка</t>
  </si>
  <si>
    <t>Резервный фонд КО (организация теплоснабжения населения)</t>
  </si>
  <si>
    <t>Субсидии на обеспечение мероприятий по организации теплоснабжения, водоснабжения и водоотведения</t>
  </si>
  <si>
    <t>по состоянию на 01.01.2019 года</t>
  </si>
  <si>
    <t>исполнено  на 01.01.2019г</t>
  </si>
  <si>
    <t>Начальник управления экономики, финансов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муниципальных закупок                                                                                         Л.А. Шемет</t>
  </si>
  <si>
    <t>Субвенция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 выплата вознаграждения приемным родителям и патронатным воспитателям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</si>
</sst>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%"/>
    <numFmt numFmtId="183" formatCode="#,##0.0_ ;\-#,##0.0\ "/>
    <numFmt numFmtId="184" formatCode="#,##0_ ;\-#,##0\ "/>
    <numFmt numFmtId="185" formatCode="d/m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&quot;р.&quot;_-;\-* #,##0.0&quot;р.&quot;_-;_-* &quot;-&quot;?&quot;р.&quot;_-;_-@_-"/>
    <numFmt numFmtId="192" formatCode="[$-F400]h:mm:ss\ AM/PM"/>
    <numFmt numFmtId="193" formatCode="[$-FC19]d\ mmmm\ yyyy\ &quot;г.&quot;"/>
    <numFmt numFmtId="194" formatCode="0.0000"/>
    <numFmt numFmtId="195" formatCode="#,##0\ &quot;р.&quot;;\-#,##0\ &quot;р.&quot;"/>
    <numFmt numFmtId="196" formatCode="#,##0\ &quot;р.&quot;;[Red]\-#,##0\ &quot;р.&quot;"/>
    <numFmt numFmtId="197" formatCode="#,##0.00\ &quot;р.&quot;;\-#,##0.00\ &quot;р.&quot;"/>
    <numFmt numFmtId="198" formatCode="#,##0.00\ &quot;р.&quot;;[Red]\-#,##0.00\ &quot;р.&quot;"/>
    <numFmt numFmtId="199" formatCode="_-* #,##0\ &quot;р.&quot;_-;\-* #,##0\ &quot;р.&quot;_-;_-* &quot;-&quot;\ &quot;р.&quot;_-;_-@_-"/>
    <numFmt numFmtId="200" formatCode="_-* #,##0\ _р_._-;\-* #,##0\ _р_._-;_-* &quot;-&quot;\ _р_._-;_-@_-"/>
    <numFmt numFmtId="201" formatCode="_-* #,##0.00\ &quot;р.&quot;_-;\-* #,##0.00\ &quot;р.&quot;_-;_-* &quot;-&quot;??\ &quot;р.&quot;_-;_-@_-"/>
    <numFmt numFmtId="202" formatCode="_-* #,##0.00\ _р_._-;\-* #,##0.00\ _р_._-;_-* &quot;-&quot;??\ _р_._-;_-@_-"/>
    <numFmt numFmtId="203" formatCode="0.00_ ;[Red]\-0.00\ "/>
    <numFmt numFmtId="204" formatCode="0_ ;\-0\ "/>
    <numFmt numFmtId="205" formatCode="0.00000"/>
    <numFmt numFmtId="206" formatCode="0.000000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#,##0.00&quot;р.&quot;"/>
    <numFmt numFmtId="213" formatCode="#,##0.00_р_."/>
    <numFmt numFmtId="214" formatCode="#,##0.000"/>
    <numFmt numFmtId="215" formatCode="#,##0.0_ ;[Red]\-#,##0.0\ "/>
  </numFmts>
  <fonts count="31">
    <font>
      <sz val="10"/>
      <name val="Arial"/>
      <family val="0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180" fontId="3" fillId="0" borderId="10" xfId="0" applyNumberFormat="1" applyFont="1" applyFill="1" applyBorder="1" applyAlignment="1" applyProtection="1">
      <alignment horizontal="center"/>
      <protection locked="0"/>
    </xf>
    <xf numFmtId="180" fontId="4" fillId="0" borderId="10" xfId="0" applyNumberFormat="1" applyFont="1" applyFill="1" applyBorder="1" applyAlignment="1" applyProtection="1">
      <alignment horizontal="center"/>
      <protection locked="0"/>
    </xf>
    <xf numFmtId="180" fontId="7" fillId="0" borderId="10" xfId="0" applyNumberFormat="1" applyFont="1" applyFill="1" applyBorder="1" applyAlignment="1" applyProtection="1">
      <alignment horizontal="center"/>
      <protection locked="0"/>
    </xf>
    <xf numFmtId="180" fontId="8" fillId="0" borderId="10" xfId="0" applyNumberFormat="1" applyFont="1" applyFill="1" applyBorder="1" applyAlignment="1" applyProtection="1">
      <alignment horizontal="center"/>
      <protection locked="0"/>
    </xf>
    <xf numFmtId="180" fontId="3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>
      <alignment horizontal="left" wrapText="1" shrinkToFit="1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0" fontId="3" fillId="0" borderId="12" xfId="0" applyFont="1" applyFill="1" applyBorder="1" applyAlignment="1">
      <alignment horizontal="left" wrapText="1"/>
    </xf>
    <xf numFmtId="180" fontId="3" fillId="0" borderId="10" xfId="64" applyNumberFormat="1" applyFont="1" applyFill="1" applyBorder="1" applyAlignment="1" applyProtection="1">
      <alignment horizontal="center"/>
      <protection locked="0"/>
    </xf>
    <xf numFmtId="180" fontId="4" fillId="0" borderId="10" xfId="64" applyNumberFormat="1" applyFont="1" applyFill="1" applyBorder="1" applyAlignment="1" applyProtection="1">
      <alignment horizontal="center"/>
      <protection locked="0"/>
    </xf>
    <xf numFmtId="180" fontId="3" fillId="0" borderId="10" xfId="64" applyNumberFormat="1" applyFont="1" applyFill="1" applyBorder="1" applyAlignment="1" applyProtection="1">
      <alignment horizontal="center"/>
      <protection locked="0"/>
    </xf>
    <xf numFmtId="180" fontId="10" fillId="25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180" fontId="3" fillId="26" borderId="10" xfId="0" applyNumberFormat="1" applyFont="1" applyFill="1" applyBorder="1" applyAlignment="1" applyProtection="1">
      <alignment horizontal="center"/>
      <protection locked="0"/>
    </xf>
    <xf numFmtId="0" fontId="4" fillId="26" borderId="10" xfId="0" applyFont="1" applyFill="1" applyBorder="1" applyAlignment="1">
      <alignment horizontal="left" wrapText="1"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9" fontId="9" fillId="27" borderId="10" xfId="0" applyNumberFormat="1" applyFont="1" applyFill="1" applyBorder="1" applyAlignment="1" applyProtection="1">
      <alignment horizontal="left" wrapText="1"/>
      <protection locked="0"/>
    </xf>
    <xf numFmtId="180" fontId="9" fillId="27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left" wrapText="1"/>
      <protection locked="0"/>
    </xf>
    <xf numFmtId="180" fontId="9" fillId="0" borderId="10" xfId="64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 horizontal="left"/>
    </xf>
    <xf numFmtId="180" fontId="9" fillId="0" borderId="10" xfId="0" applyNumberFormat="1" applyFont="1" applyFill="1" applyBorder="1" applyAlignment="1" applyProtection="1">
      <alignment horizontal="center"/>
      <protection locked="0"/>
    </xf>
    <xf numFmtId="181" fontId="0" fillId="0" borderId="0" xfId="0" applyNumberFormat="1" applyAlignment="1">
      <alignment/>
    </xf>
    <xf numFmtId="4" fontId="4" fillId="28" borderId="0" xfId="0" applyNumberFormat="1" applyFont="1" applyFill="1" applyBorder="1" applyAlignment="1">
      <alignment horizontal="center"/>
    </xf>
    <xf numFmtId="4" fontId="4" fillId="28" borderId="0" xfId="0" applyNumberFormat="1" applyFont="1" applyFill="1" applyBorder="1" applyAlignment="1" applyProtection="1">
      <alignment/>
      <protection locked="0"/>
    </xf>
    <xf numFmtId="4" fontId="3" fillId="28" borderId="10" xfId="0" applyNumberFormat="1" applyFont="1" applyFill="1" applyBorder="1" applyAlignment="1">
      <alignment horizontal="center" wrapText="1"/>
    </xf>
    <xf numFmtId="4" fontId="3" fillId="28" borderId="10" xfId="0" applyNumberFormat="1" applyFont="1" applyFill="1" applyBorder="1" applyAlignment="1">
      <alignment horizontal="center" vertical="center" wrapText="1"/>
    </xf>
    <xf numFmtId="4" fontId="4" fillId="26" borderId="10" xfId="0" applyNumberFormat="1" applyFont="1" applyFill="1" applyBorder="1" applyAlignment="1" applyProtection="1">
      <alignment horizontal="center"/>
      <protection locked="0"/>
    </xf>
    <xf numFmtId="4" fontId="3" fillId="28" borderId="10" xfId="0" applyNumberFormat="1" applyFont="1" applyFill="1" applyBorder="1" applyAlignment="1" applyProtection="1">
      <alignment horizontal="center"/>
      <protection locked="0"/>
    </xf>
    <xf numFmtId="4" fontId="5" fillId="28" borderId="10" xfId="0" applyNumberFormat="1" applyFont="1" applyFill="1" applyBorder="1" applyAlignment="1" applyProtection="1">
      <alignment horizontal="center"/>
      <protection locked="0"/>
    </xf>
    <xf numFmtId="4" fontId="6" fillId="28" borderId="10" xfId="0" applyNumberFormat="1" applyFont="1" applyFill="1" applyBorder="1" applyAlignment="1" applyProtection="1">
      <alignment horizontal="center"/>
      <protection locked="0"/>
    </xf>
    <xf numFmtId="4" fontId="3" fillId="28" borderId="10" xfId="0" applyNumberFormat="1" applyFont="1" applyFill="1" applyBorder="1" applyAlignment="1" applyProtection="1">
      <alignment horizontal="center"/>
      <protection locked="0"/>
    </xf>
    <xf numFmtId="4" fontId="5" fillId="28" borderId="10" xfId="0" applyNumberFormat="1" applyFont="1" applyFill="1" applyBorder="1" applyAlignment="1" applyProtection="1">
      <alignment horizontal="center"/>
      <protection locked="0"/>
    </xf>
    <xf numFmtId="4" fontId="4" fillId="28" borderId="10" xfId="0" applyNumberFormat="1" applyFont="1" applyFill="1" applyBorder="1" applyAlignment="1" applyProtection="1">
      <alignment horizontal="center" wrapText="1"/>
      <protection locked="0"/>
    </xf>
    <xf numFmtId="4" fontId="6" fillId="28" borderId="10" xfId="0" applyNumberFormat="1" applyFont="1" applyFill="1" applyBorder="1" applyAlignment="1" applyProtection="1">
      <alignment horizontal="center"/>
      <protection locked="0"/>
    </xf>
    <xf numFmtId="4" fontId="4" fillId="28" borderId="10" xfId="0" applyNumberFormat="1" applyFont="1" applyFill="1" applyBorder="1" applyAlignment="1" applyProtection="1">
      <alignment horizontal="center" wrapText="1"/>
      <protection locked="0"/>
    </xf>
    <xf numFmtId="4" fontId="3" fillId="28" borderId="10" xfId="0" applyNumberFormat="1" applyFont="1" applyFill="1" applyBorder="1" applyAlignment="1" applyProtection="1">
      <alignment horizontal="center" wrapText="1"/>
      <protection locked="0"/>
    </xf>
    <xf numFmtId="4" fontId="10" fillId="25" borderId="10" xfId="0" applyNumberFormat="1" applyFont="1" applyFill="1" applyBorder="1" applyAlignment="1">
      <alignment horizontal="centerContinuous"/>
    </xf>
    <xf numFmtId="4" fontId="3" fillId="26" borderId="10" xfId="0" applyNumberFormat="1" applyFont="1" applyFill="1" applyBorder="1" applyAlignment="1" applyProtection="1">
      <alignment horizontal="center"/>
      <protection locked="0"/>
    </xf>
    <xf numFmtId="4" fontId="9" fillId="27" borderId="10" xfId="0" applyNumberFormat="1" applyFont="1" applyFill="1" applyBorder="1" applyAlignment="1" applyProtection="1">
      <alignment horizontal="center"/>
      <protection locked="0"/>
    </xf>
    <xf numFmtId="4" fontId="12" fillId="28" borderId="10" xfId="0" applyNumberFormat="1" applyFont="1" applyFill="1" applyBorder="1" applyAlignment="1" applyProtection="1">
      <alignment horizontal="center"/>
      <protection locked="0"/>
    </xf>
    <xf numFmtId="4" fontId="4" fillId="28" borderId="13" xfId="0" applyNumberFormat="1" applyFont="1" applyFill="1" applyBorder="1" applyAlignment="1">
      <alignment horizontal="center" wrapText="1"/>
    </xf>
    <xf numFmtId="4" fontId="4" fillId="28" borderId="10" xfId="0" applyNumberFormat="1" applyFont="1" applyFill="1" applyBorder="1" applyAlignment="1">
      <alignment horizontal="center" wrapText="1"/>
    </xf>
    <xf numFmtId="4" fontId="4" fillId="28" borderId="10" xfId="0" applyNumberFormat="1" applyFont="1" applyFill="1" applyBorder="1" applyAlignment="1">
      <alignment horizontal="center"/>
    </xf>
    <xf numFmtId="4" fontId="4" fillId="28" borderId="10" xfId="0" applyNumberFormat="1" applyFont="1" applyFill="1" applyBorder="1" applyAlignment="1" applyProtection="1">
      <alignment horizontal="center"/>
      <protection locked="0"/>
    </xf>
    <xf numFmtId="4" fontId="6" fillId="28" borderId="10" xfId="0" applyNumberFormat="1" applyFont="1" applyFill="1" applyBorder="1" applyAlignment="1">
      <alignment horizontal="center"/>
    </xf>
    <xf numFmtId="4" fontId="4" fillId="28" borderId="13" xfId="0" applyNumberFormat="1" applyFont="1" applyFill="1" applyBorder="1" applyAlignment="1">
      <alignment horizontal="center"/>
    </xf>
    <xf numFmtId="4" fontId="3" fillId="28" borderId="10" xfId="0" applyNumberFormat="1" applyFont="1" applyFill="1" applyBorder="1" applyAlignment="1">
      <alignment horizontal="center" wrapText="1"/>
    </xf>
    <xf numFmtId="4" fontId="4" fillId="28" borderId="10" xfId="0" applyNumberFormat="1" applyFont="1" applyFill="1" applyBorder="1" applyAlignment="1">
      <alignment horizontal="center" wrapText="1"/>
    </xf>
    <xf numFmtId="4" fontId="9" fillId="28" borderId="10" xfId="0" applyNumberFormat="1" applyFont="1" applyFill="1" applyBorder="1" applyAlignment="1" applyProtection="1">
      <alignment horizontal="center"/>
      <protection locked="0"/>
    </xf>
    <xf numFmtId="4" fontId="30" fillId="28" borderId="10" xfId="0" applyNumberFormat="1" applyFont="1" applyFill="1" applyBorder="1" applyAlignment="1" applyProtection="1">
      <alignment horizontal="center"/>
      <protection locked="0"/>
    </xf>
    <xf numFmtId="4" fontId="4" fillId="28" borderId="0" xfId="0" applyNumberFormat="1" applyFont="1" applyFill="1" applyAlignment="1">
      <alignment horizontal="center"/>
    </xf>
    <xf numFmtId="4" fontId="4" fillId="28" borderId="0" xfId="0" applyNumberFormat="1" applyFont="1" applyFill="1" applyAlignment="1" applyProtection="1">
      <alignment/>
      <protection locked="0"/>
    </xf>
    <xf numFmtId="4" fontId="0" fillId="28" borderId="0" xfId="0" applyNumberFormat="1" applyFill="1" applyAlignment="1">
      <alignment/>
    </xf>
    <xf numFmtId="4" fontId="6" fillId="26" borderId="10" xfId="0" applyNumberFormat="1" applyFont="1" applyFill="1" applyBorder="1" applyAlignment="1" applyProtection="1">
      <alignment horizontal="center"/>
      <protection locked="0"/>
    </xf>
    <xf numFmtId="0" fontId="4" fillId="0" borderId="0" xfId="54" applyFont="1" applyFill="1">
      <alignment/>
      <protection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10" fillId="0" borderId="0" xfId="54" applyFont="1" applyFill="1" applyBorder="1" applyAlignment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="110" zoomScaleNormal="110" zoomScalePageLayoutView="0" workbookViewId="0" topLeftCell="A126">
      <selection activeCell="A66" sqref="A66"/>
    </sheetView>
  </sheetViews>
  <sheetFormatPr defaultColWidth="9.140625" defaultRowHeight="12.75"/>
  <cols>
    <col min="1" max="1" width="64.8515625" style="19" customWidth="1"/>
    <col min="2" max="2" width="14.00390625" style="80" customWidth="1"/>
    <col min="3" max="3" width="12.7109375" style="80" customWidth="1"/>
    <col min="4" max="4" width="7.8515625" style="1" customWidth="1"/>
    <col min="5" max="5" width="10.28125" style="0" bestFit="1" customWidth="1"/>
  </cols>
  <sheetData>
    <row r="1" spans="1:4" ht="14.25">
      <c r="A1" s="83" t="s">
        <v>0</v>
      </c>
      <c r="B1" s="83"/>
      <c r="C1" s="83"/>
      <c r="D1" s="83"/>
    </row>
    <row r="2" spans="1:4" ht="14.25">
      <c r="A2" s="83" t="s">
        <v>1</v>
      </c>
      <c r="B2" s="83"/>
      <c r="C2" s="83"/>
      <c r="D2" s="83"/>
    </row>
    <row r="3" spans="1:4" ht="14.25">
      <c r="A3" s="84" t="s">
        <v>138</v>
      </c>
      <c r="B3" s="84"/>
      <c r="C3" s="84"/>
      <c r="D3" s="84"/>
    </row>
    <row r="4" spans="1:4" ht="12" customHeight="1">
      <c r="A4" s="2"/>
      <c r="B4" s="50"/>
      <c r="C4" s="51"/>
      <c r="D4" s="3" t="s">
        <v>2</v>
      </c>
    </row>
    <row r="5" spans="1:4" s="6" customFormat="1" ht="55.5" customHeight="1">
      <c r="A5" s="4" t="s">
        <v>3</v>
      </c>
      <c r="B5" s="52" t="s">
        <v>121</v>
      </c>
      <c r="C5" s="53" t="s">
        <v>139</v>
      </c>
      <c r="D5" s="5" t="s">
        <v>4</v>
      </c>
    </row>
    <row r="6" spans="1:4" s="6" customFormat="1" ht="15">
      <c r="A6" s="7">
        <v>1</v>
      </c>
      <c r="B6" s="54" t="s">
        <v>5</v>
      </c>
      <c r="C6" s="54" t="s">
        <v>6</v>
      </c>
      <c r="D6" s="8" t="s">
        <v>7</v>
      </c>
    </row>
    <row r="7" spans="1:4" ht="15">
      <c r="A7" s="85" t="s">
        <v>8</v>
      </c>
      <c r="B7" s="85"/>
      <c r="C7" s="85"/>
      <c r="D7" s="85"/>
    </row>
    <row r="8" spans="1:6" ht="14.25">
      <c r="A8" s="20" t="s">
        <v>9</v>
      </c>
      <c r="B8" s="55">
        <f>SUM(B9)</f>
        <v>160740</v>
      </c>
      <c r="C8" s="56">
        <f>SUM(C9)</f>
        <v>172028.13999999998</v>
      </c>
      <c r="D8" s="9">
        <f aca="true" t="shared" si="0" ref="D8:D87">SUM(C8/B8*100)</f>
        <v>107.02260793828542</v>
      </c>
      <c r="E8" s="41">
        <f>B8+B13+B14+B20+B26</f>
        <v>274800</v>
      </c>
      <c r="F8" s="41">
        <f>C8+C13+C14+C20+C26</f>
        <v>290370.32</v>
      </c>
    </row>
    <row r="9" spans="1:4" ht="15">
      <c r="A9" s="21" t="s">
        <v>87</v>
      </c>
      <c r="B9" s="55">
        <f>SUM(B10:B12)</f>
        <v>160740</v>
      </c>
      <c r="C9" s="55">
        <f>SUM(C10:C12)</f>
        <v>172028.13999999998</v>
      </c>
      <c r="D9" s="9">
        <f t="shared" si="0"/>
        <v>107.02260793828542</v>
      </c>
    </row>
    <row r="10" spans="1:4" ht="61.5" customHeight="1">
      <c r="A10" s="22" t="s">
        <v>10</v>
      </c>
      <c r="B10" s="54">
        <v>159290</v>
      </c>
      <c r="C10" s="57">
        <v>170695.72</v>
      </c>
      <c r="D10" s="10">
        <f t="shared" si="0"/>
        <v>107.16034904890452</v>
      </c>
    </row>
    <row r="11" spans="1:4" ht="103.5" customHeight="1">
      <c r="A11" s="22" t="s">
        <v>64</v>
      </c>
      <c r="B11" s="54">
        <v>750</v>
      </c>
      <c r="C11" s="57">
        <v>711.3</v>
      </c>
      <c r="D11" s="10">
        <f t="shared" si="0"/>
        <v>94.83999999999999</v>
      </c>
    </row>
    <row r="12" spans="1:4" ht="42.75" customHeight="1">
      <c r="A12" s="22" t="s">
        <v>11</v>
      </c>
      <c r="B12" s="54">
        <v>700</v>
      </c>
      <c r="C12" s="57">
        <v>621.12</v>
      </c>
      <c r="D12" s="10">
        <f t="shared" si="0"/>
        <v>88.73142857142857</v>
      </c>
    </row>
    <row r="13" spans="1:4" ht="19.5" customHeight="1">
      <c r="A13" s="20" t="s">
        <v>69</v>
      </c>
      <c r="B13" s="58">
        <v>6390</v>
      </c>
      <c r="C13" s="59">
        <v>6342.59</v>
      </c>
      <c r="D13" s="13">
        <f t="shared" si="0"/>
        <v>99.25805946791863</v>
      </c>
    </row>
    <row r="14" spans="1:4" ht="17.25" customHeight="1">
      <c r="A14" s="20" t="s">
        <v>12</v>
      </c>
      <c r="B14" s="55">
        <f>B15+B18+B19</f>
        <v>36670</v>
      </c>
      <c r="C14" s="55">
        <f>C15+C18+C19</f>
        <v>34865.85</v>
      </c>
      <c r="D14" s="9">
        <f t="shared" si="0"/>
        <v>95.08003817834741</v>
      </c>
    </row>
    <row r="15" spans="1:4" ht="30.75" customHeight="1">
      <c r="A15" s="22" t="s">
        <v>13</v>
      </c>
      <c r="B15" s="54">
        <f>SUM(B16:B17)</f>
        <v>17150</v>
      </c>
      <c r="C15" s="54">
        <f>SUM(C16:C17)</f>
        <v>16274.72</v>
      </c>
      <c r="D15" s="10">
        <f t="shared" si="0"/>
        <v>94.89632653061224</v>
      </c>
    </row>
    <row r="16" spans="1:4" ht="28.5" customHeight="1">
      <c r="A16" s="22" t="s">
        <v>14</v>
      </c>
      <c r="B16" s="54">
        <v>6600</v>
      </c>
      <c r="C16" s="57">
        <v>6599.16</v>
      </c>
      <c r="D16" s="10">
        <f t="shared" si="0"/>
        <v>99.98727272727272</v>
      </c>
    </row>
    <row r="17" spans="1:4" ht="30" customHeight="1">
      <c r="A17" s="22" t="s">
        <v>122</v>
      </c>
      <c r="B17" s="54">
        <v>10550</v>
      </c>
      <c r="C17" s="57">
        <v>9675.56</v>
      </c>
      <c r="D17" s="10">
        <f t="shared" si="0"/>
        <v>91.71146919431278</v>
      </c>
    </row>
    <row r="18" spans="1:4" ht="21.75" customHeight="1">
      <c r="A18" s="22" t="s">
        <v>98</v>
      </c>
      <c r="B18" s="54">
        <v>19300</v>
      </c>
      <c r="C18" s="57">
        <v>18333.42</v>
      </c>
      <c r="D18" s="10">
        <f>SUM(C18/B18*100)</f>
        <v>94.99181347150258</v>
      </c>
    </row>
    <row r="19" spans="1:4" ht="28.5" customHeight="1">
      <c r="A19" s="22" t="s">
        <v>15</v>
      </c>
      <c r="B19" s="54">
        <v>220</v>
      </c>
      <c r="C19" s="57">
        <v>257.71</v>
      </c>
      <c r="D19" s="10">
        <f>SUM(C19/B19*100)</f>
        <v>117.14090909090909</v>
      </c>
    </row>
    <row r="20" spans="1:4" ht="19.5" customHeight="1">
      <c r="A20" s="23" t="s">
        <v>16</v>
      </c>
      <c r="B20" s="55">
        <f>B21+B22+B23</f>
        <v>66600</v>
      </c>
      <c r="C20" s="55">
        <f>C21+C22+C23</f>
        <v>71928.98000000001</v>
      </c>
      <c r="D20" s="9">
        <f t="shared" si="0"/>
        <v>108.00147147147148</v>
      </c>
    </row>
    <row r="21" spans="1:4" ht="42.75" customHeight="1">
      <c r="A21" s="22" t="s">
        <v>17</v>
      </c>
      <c r="B21" s="54">
        <v>7500</v>
      </c>
      <c r="C21" s="57">
        <v>9250.25</v>
      </c>
      <c r="D21" s="10">
        <f t="shared" si="0"/>
        <v>123.33666666666667</v>
      </c>
    </row>
    <row r="22" spans="1:4" ht="24" customHeight="1">
      <c r="A22" s="22" t="s">
        <v>18</v>
      </c>
      <c r="B22" s="54">
        <v>43200</v>
      </c>
      <c r="C22" s="57">
        <v>45944.83</v>
      </c>
      <c r="D22" s="10">
        <f t="shared" si="0"/>
        <v>106.35377314814815</v>
      </c>
    </row>
    <row r="23" spans="1:4" ht="22.5" customHeight="1">
      <c r="A23" s="22" t="s">
        <v>19</v>
      </c>
      <c r="B23" s="54">
        <f>SUM(B24:B25)</f>
        <v>15900</v>
      </c>
      <c r="C23" s="57">
        <f>SUM(C24:C25)</f>
        <v>16733.9</v>
      </c>
      <c r="D23" s="10">
        <f t="shared" si="0"/>
        <v>105.24465408805032</v>
      </c>
    </row>
    <row r="24" spans="1:4" ht="28.5" customHeight="1">
      <c r="A24" s="22" t="s">
        <v>99</v>
      </c>
      <c r="B24" s="54">
        <v>12500</v>
      </c>
      <c r="C24" s="57">
        <v>13166.4</v>
      </c>
      <c r="D24" s="10">
        <f t="shared" si="0"/>
        <v>105.3312</v>
      </c>
    </row>
    <row r="25" spans="1:4" ht="32.25" customHeight="1">
      <c r="A25" s="22" t="s">
        <v>100</v>
      </c>
      <c r="B25" s="54">
        <v>3400</v>
      </c>
      <c r="C25" s="57">
        <v>3567.5</v>
      </c>
      <c r="D25" s="10">
        <f t="shared" si="0"/>
        <v>104.9264705882353</v>
      </c>
    </row>
    <row r="26" spans="1:4" ht="19.5" customHeight="1">
      <c r="A26" s="23" t="s">
        <v>20</v>
      </c>
      <c r="B26" s="55">
        <f>SUM(B27:B28)</f>
        <v>4400</v>
      </c>
      <c r="C26" s="56">
        <f>SUM(C27:C28)</f>
        <v>5204.76</v>
      </c>
      <c r="D26" s="9">
        <f t="shared" si="0"/>
        <v>118.29</v>
      </c>
    </row>
    <row r="27" spans="1:4" ht="59.25" customHeight="1">
      <c r="A27" s="22" t="s">
        <v>21</v>
      </c>
      <c r="B27" s="54">
        <v>4200</v>
      </c>
      <c r="C27" s="57">
        <v>5085.58</v>
      </c>
      <c r="D27" s="10">
        <f t="shared" si="0"/>
        <v>121.0852380952381</v>
      </c>
    </row>
    <row r="28" spans="1:4" ht="30.75" customHeight="1">
      <c r="A28" s="22" t="s">
        <v>22</v>
      </c>
      <c r="B28" s="54">
        <v>200</v>
      </c>
      <c r="C28" s="57">
        <v>119.18</v>
      </c>
      <c r="D28" s="10">
        <f t="shared" si="0"/>
        <v>59.589999999999996</v>
      </c>
    </row>
    <row r="29" spans="1:6" ht="33" customHeight="1">
      <c r="A29" s="23" t="s">
        <v>23</v>
      </c>
      <c r="B29" s="55">
        <f>SUM(B30:B33)</f>
        <v>14355</v>
      </c>
      <c r="C29" s="56">
        <f>SUM(C30:C33)</f>
        <v>15299.64</v>
      </c>
      <c r="D29" s="9">
        <f t="shared" si="0"/>
        <v>106.58056426332287</v>
      </c>
      <c r="E29" s="41">
        <f>B29+B34+B36+B40+B43+B52</f>
        <v>46760</v>
      </c>
      <c r="F29" s="41">
        <f>C29+C34+C36+C40+C43+C52</f>
        <v>53006.740000000005</v>
      </c>
    </row>
    <row r="30" spans="1:6" ht="74.25" customHeight="1">
      <c r="A30" s="22" t="s">
        <v>65</v>
      </c>
      <c r="B30" s="54">
        <v>10000</v>
      </c>
      <c r="C30" s="57">
        <v>10550.76</v>
      </c>
      <c r="D30" s="10">
        <f t="shared" si="0"/>
        <v>105.50760000000001</v>
      </c>
      <c r="F30" s="49"/>
    </row>
    <row r="31" spans="1:4" ht="46.5" customHeight="1">
      <c r="A31" s="22" t="s">
        <v>85</v>
      </c>
      <c r="B31" s="54">
        <v>255</v>
      </c>
      <c r="C31" s="57">
        <v>252.63</v>
      </c>
      <c r="D31" s="10">
        <f t="shared" si="0"/>
        <v>99.07058823529412</v>
      </c>
    </row>
    <row r="32" spans="1:4" ht="33.75" customHeight="1">
      <c r="A32" s="22" t="s">
        <v>24</v>
      </c>
      <c r="B32" s="54">
        <v>1500</v>
      </c>
      <c r="C32" s="81">
        <v>1305.83</v>
      </c>
      <c r="D32" s="10">
        <f t="shared" si="0"/>
        <v>87.05533333333332</v>
      </c>
    </row>
    <row r="33" spans="1:4" ht="29.25" customHeight="1">
      <c r="A33" s="22" t="s">
        <v>25</v>
      </c>
      <c r="B33" s="54">
        <v>2600</v>
      </c>
      <c r="C33" s="81">
        <v>3190.42</v>
      </c>
      <c r="D33" s="10">
        <f t="shared" si="0"/>
        <v>122.70846153846153</v>
      </c>
    </row>
    <row r="34" spans="1:4" ht="19.5" customHeight="1">
      <c r="A34" s="23" t="s">
        <v>26</v>
      </c>
      <c r="B34" s="55">
        <f>SUM(B35)</f>
        <v>1330</v>
      </c>
      <c r="C34" s="56">
        <f>SUM(C35)</f>
        <v>1338.76</v>
      </c>
      <c r="D34" s="9">
        <f t="shared" si="0"/>
        <v>100.65864661654136</v>
      </c>
    </row>
    <row r="35" spans="1:4" ht="22.5" customHeight="1">
      <c r="A35" s="22" t="s">
        <v>27</v>
      </c>
      <c r="B35" s="60">
        <v>1330</v>
      </c>
      <c r="C35" s="57">
        <v>1338.76</v>
      </c>
      <c r="D35" s="10">
        <f t="shared" si="0"/>
        <v>100.65864661654136</v>
      </c>
    </row>
    <row r="36" spans="1:4" ht="28.5" customHeight="1">
      <c r="A36" s="24" t="s">
        <v>120</v>
      </c>
      <c r="B36" s="56">
        <f>SUM(B37:B39)</f>
        <v>24700</v>
      </c>
      <c r="C36" s="56">
        <f>SUM(C37:C39)</f>
        <v>26586.46</v>
      </c>
      <c r="D36" s="11">
        <f t="shared" si="0"/>
        <v>107.63748987854251</v>
      </c>
    </row>
    <row r="37" spans="1:4" ht="28.5" customHeight="1">
      <c r="A37" s="25" t="s">
        <v>119</v>
      </c>
      <c r="B37" s="61">
        <v>200</v>
      </c>
      <c r="C37" s="61">
        <v>185.46</v>
      </c>
      <c r="D37" s="12">
        <f t="shared" si="0"/>
        <v>92.73</v>
      </c>
    </row>
    <row r="38" spans="1:4" ht="28.5" customHeight="1">
      <c r="A38" s="25" t="s">
        <v>28</v>
      </c>
      <c r="B38" s="61">
        <v>500</v>
      </c>
      <c r="C38" s="61">
        <v>475.34</v>
      </c>
      <c r="D38" s="12">
        <f t="shared" si="0"/>
        <v>95.068</v>
      </c>
    </row>
    <row r="39" spans="1:4" ht="24.75" customHeight="1">
      <c r="A39" s="25" t="s">
        <v>29</v>
      </c>
      <c r="B39" s="62">
        <v>24000</v>
      </c>
      <c r="C39" s="57">
        <v>25925.66</v>
      </c>
      <c r="D39" s="12">
        <f t="shared" si="0"/>
        <v>108.02358333333333</v>
      </c>
    </row>
    <row r="40" spans="1:4" ht="24.75" customHeight="1">
      <c r="A40" s="23" t="s">
        <v>30</v>
      </c>
      <c r="B40" s="63">
        <f>SUM(B41:B42)</f>
        <v>4030</v>
      </c>
      <c r="C40" s="63">
        <f>SUM(C41:C42)</f>
        <v>5699.9400000000005</v>
      </c>
      <c r="D40" s="13">
        <f t="shared" si="0"/>
        <v>141.4377171215881</v>
      </c>
    </row>
    <row r="41" spans="1:4" ht="75" customHeight="1">
      <c r="A41" s="22" t="s">
        <v>66</v>
      </c>
      <c r="B41" s="54">
        <v>2350</v>
      </c>
      <c r="C41" s="57">
        <v>2345.36</v>
      </c>
      <c r="D41" s="10">
        <f>SUM(C41/B41*100)</f>
        <v>99.80255319148937</v>
      </c>
    </row>
    <row r="42" spans="1:4" ht="45.75" customHeight="1">
      <c r="A42" s="22" t="s">
        <v>31</v>
      </c>
      <c r="B42" s="54">
        <v>1680</v>
      </c>
      <c r="C42" s="57">
        <v>3354.58</v>
      </c>
      <c r="D42" s="10">
        <f>SUM(C42/B42*100)</f>
        <v>199.67738095238096</v>
      </c>
    </row>
    <row r="43" spans="1:4" ht="18.75" customHeight="1">
      <c r="A43" s="23" t="s">
        <v>32</v>
      </c>
      <c r="B43" s="55">
        <f>SUM(B44:B51)</f>
        <v>2185</v>
      </c>
      <c r="C43" s="55">
        <f>SUM(C44:C51)</f>
        <v>3744.19</v>
      </c>
      <c r="D43" s="9">
        <f t="shared" si="0"/>
        <v>171.3588100686499</v>
      </c>
    </row>
    <row r="44" spans="1:4" ht="75" customHeight="1">
      <c r="A44" s="22" t="s">
        <v>67</v>
      </c>
      <c r="B44" s="54">
        <v>110</v>
      </c>
      <c r="C44" s="57">
        <v>135.96</v>
      </c>
      <c r="D44" s="10">
        <f t="shared" si="0"/>
        <v>123.6</v>
      </c>
    </row>
    <row r="45" spans="1:4" ht="43.5" customHeight="1">
      <c r="A45" s="22" t="s">
        <v>96</v>
      </c>
      <c r="B45" s="54">
        <v>2</v>
      </c>
      <c r="C45" s="57">
        <v>6.13</v>
      </c>
      <c r="D45" s="10">
        <f t="shared" si="0"/>
        <v>306.5</v>
      </c>
    </row>
    <row r="46" spans="1:4" ht="59.25" customHeight="1">
      <c r="A46" s="22" t="s">
        <v>33</v>
      </c>
      <c r="B46" s="54">
        <v>10</v>
      </c>
      <c r="C46" s="57">
        <v>10</v>
      </c>
      <c r="D46" s="10">
        <f t="shared" si="0"/>
        <v>100</v>
      </c>
    </row>
    <row r="47" spans="1:4" ht="48" customHeight="1">
      <c r="A47" s="22" t="s">
        <v>104</v>
      </c>
      <c r="B47" s="54">
        <v>448</v>
      </c>
      <c r="C47" s="57">
        <v>391.73</v>
      </c>
      <c r="D47" s="10">
        <f t="shared" si="0"/>
        <v>87.43973214285715</v>
      </c>
    </row>
    <row r="48" spans="1:4" ht="30" customHeight="1">
      <c r="A48" s="22" t="s">
        <v>117</v>
      </c>
      <c r="B48" s="54">
        <v>120</v>
      </c>
      <c r="C48" s="57">
        <v>165.65</v>
      </c>
      <c r="D48" s="10">
        <f t="shared" si="0"/>
        <v>138.04166666666666</v>
      </c>
    </row>
    <row r="49" spans="1:4" ht="30" customHeight="1">
      <c r="A49" s="22" t="s">
        <v>118</v>
      </c>
      <c r="B49" s="54">
        <v>45</v>
      </c>
      <c r="C49" s="57">
        <v>49.12</v>
      </c>
      <c r="D49" s="10">
        <f t="shared" si="0"/>
        <v>109.15555555555554</v>
      </c>
    </row>
    <row r="50" spans="1:4" ht="61.5" customHeight="1">
      <c r="A50" s="26" t="s">
        <v>71</v>
      </c>
      <c r="B50" s="54">
        <v>200</v>
      </c>
      <c r="C50" s="57">
        <v>189.28</v>
      </c>
      <c r="D50" s="10">
        <f t="shared" si="0"/>
        <v>94.64</v>
      </c>
    </row>
    <row r="51" spans="1:4" ht="35.25" customHeight="1">
      <c r="A51" s="22" t="s">
        <v>34</v>
      </c>
      <c r="B51" s="54">
        <v>1250</v>
      </c>
      <c r="C51" s="57">
        <v>2796.32</v>
      </c>
      <c r="D51" s="10">
        <f t="shared" si="0"/>
        <v>223.7056</v>
      </c>
    </row>
    <row r="52" spans="1:4" ht="16.5" customHeight="1">
      <c r="A52" s="23" t="s">
        <v>35</v>
      </c>
      <c r="B52" s="55">
        <f>SUM(B53:B54)</f>
        <v>160</v>
      </c>
      <c r="C52" s="55">
        <f>SUM(C53:C54)</f>
        <v>337.75</v>
      </c>
      <c r="D52" s="9">
        <f t="shared" si="0"/>
        <v>211.09375</v>
      </c>
    </row>
    <row r="53" spans="1:4" ht="28.5" customHeight="1">
      <c r="A53" s="22" t="s">
        <v>86</v>
      </c>
      <c r="B53" s="54">
        <v>0</v>
      </c>
      <c r="C53" s="57">
        <v>185.29</v>
      </c>
      <c r="D53" s="10"/>
    </row>
    <row r="54" spans="1:4" ht="21" customHeight="1">
      <c r="A54" s="22" t="s">
        <v>36</v>
      </c>
      <c r="B54" s="54">
        <v>160</v>
      </c>
      <c r="C54" s="57">
        <v>152.46</v>
      </c>
      <c r="D54" s="10">
        <f>SUM(C54/B54*100)</f>
        <v>95.28750000000001</v>
      </c>
    </row>
    <row r="55" spans="1:6" s="15" customFormat="1" ht="24.75" customHeight="1">
      <c r="A55" s="14" t="s">
        <v>37</v>
      </c>
      <c r="B55" s="64">
        <f>SUM(B8+B13+B14+B20+B26+B29+B34+B36+B40+B43+B52)</f>
        <v>321560</v>
      </c>
      <c r="C55" s="64">
        <f>SUM(C8+C13+C14+C20+C26+C29+C34+C36+C40+C43+C52)</f>
        <v>343377.06000000006</v>
      </c>
      <c r="D55" s="37">
        <f t="shared" si="0"/>
        <v>106.78475556661277</v>
      </c>
      <c r="E55" s="42">
        <f>E29+E8</f>
        <v>321560</v>
      </c>
      <c r="F55" s="42">
        <f>F29+F8</f>
        <v>343377.06</v>
      </c>
    </row>
    <row r="56" spans="1:4" ht="31.5" customHeight="1">
      <c r="A56" s="22" t="s">
        <v>105</v>
      </c>
      <c r="B56" s="54">
        <v>70517</v>
      </c>
      <c r="C56" s="54">
        <v>70517</v>
      </c>
      <c r="D56" s="10">
        <f t="shared" si="0"/>
        <v>100</v>
      </c>
    </row>
    <row r="57" spans="1:4" ht="21" customHeight="1">
      <c r="A57" s="22" t="s">
        <v>106</v>
      </c>
      <c r="B57" s="54">
        <v>34727</v>
      </c>
      <c r="C57" s="54">
        <v>34727</v>
      </c>
      <c r="D57" s="10">
        <f t="shared" si="0"/>
        <v>100</v>
      </c>
    </row>
    <row r="58" spans="1:4" ht="42.75" customHeight="1">
      <c r="A58" s="22" t="s">
        <v>116</v>
      </c>
      <c r="B58" s="54">
        <v>36243.84</v>
      </c>
      <c r="C58" s="54">
        <v>27509.71</v>
      </c>
      <c r="D58" s="10">
        <f t="shared" si="0"/>
        <v>75.90175323586023</v>
      </c>
    </row>
    <row r="59" spans="1:4" ht="42.75" customHeight="1">
      <c r="A59" s="22" t="s">
        <v>133</v>
      </c>
      <c r="B59" s="54">
        <v>181.818</v>
      </c>
      <c r="C59" s="54">
        <v>181.82</v>
      </c>
      <c r="D59" s="10">
        <f>SUM(C59/B59*100)</f>
        <v>100.00110000109999</v>
      </c>
    </row>
    <row r="60" spans="1:4" ht="42.75" customHeight="1">
      <c r="A60" s="22" t="s">
        <v>134</v>
      </c>
      <c r="B60" s="54">
        <v>891.14</v>
      </c>
      <c r="C60" s="54">
        <v>891.144</v>
      </c>
      <c r="D60" s="10">
        <f>SUM(C60/B60*100)</f>
        <v>100.00044886325381</v>
      </c>
    </row>
    <row r="61" spans="1:4" s="38" customFormat="1" ht="45.75" customHeight="1">
      <c r="A61" s="40" t="s">
        <v>107</v>
      </c>
      <c r="B61" s="54">
        <v>5525.25</v>
      </c>
      <c r="C61" s="54">
        <v>5525.246</v>
      </c>
      <c r="D61" s="10">
        <f t="shared" si="0"/>
        <v>99.99992760508574</v>
      </c>
    </row>
    <row r="62" spans="1:4" ht="30.75" customHeight="1">
      <c r="A62" s="22" t="s">
        <v>123</v>
      </c>
      <c r="B62" s="54">
        <v>138.895</v>
      </c>
      <c r="C62" s="54">
        <v>138.895</v>
      </c>
      <c r="D62" s="10">
        <f t="shared" si="0"/>
        <v>100</v>
      </c>
    </row>
    <row r="63" spans="1:4" ht="30.75" customHeight="1">
      <c r="A63" s="22" t="s">
        <v>123</v>
      </c>
      <c r="B63" s="54">
        <v>50</v>
      </c>
      <c r="C63" s="54">
        <v>50</v>
      </c>
      <c r="D63" s="10">
        <f t="shared" si="0"/>
        <v>100</v>
      </c>
    </row>
    <row r="64" spans="1:4" ht="28.5" customHeight="1">
      <c r="A64" s="40" t="s">
        <v>84</v>
      </c>
      <c r="B64" s="54">
        <v>178.3</v>
      </c>
      <c r="C64" s="54">
        <v>178.3</v>
      </c>
      <c r="D64" s="10">
        <f>SUM(C64/B64*100)</f>
        <v>100</v>
      </c>
    </row>
    <row r="65" spans="1:4" s="38" customFormat="1" ht="59.25" customHeight="1">
      <c r="A65" s="40" t="s">
        <v>101</v>
      </c>
      <c r="B65" s="54">
        <v>1193.777</v>
      </c>
      <c r="C65" s="54">
        <v>1193.78</v>
      </c>
      <c r="D65" s="10">
        <f t="shared" si="0"/>
        <v>100.00025130321659</v>
      </c>
    </row>
    <row r="66" spans="1:4" s="38" customFormat="1" ht="27.75" customHeight="1">
      <c r="A66" s="40" t="s">
        <v>97</v>
      </c>
      <c r="B66" s="54">
        <v>12650</v>
      </c>
      <c r="C66" s="54">
        <v>12650</v>
      </c>
      <c r="D66" s="10">
        <f aca="true" t="shared" si="1" ref="D66:D71">SUM(C66/B66*100)</f>
        <v>100</v>
      </c>
    </row>
    <row r="67" spans="1:4" s="38" customFormat="1" ht="27.75" customHeight="1">
      <c r="A67" s="40" t="s">
        <v>137</v>
      </c>
      <c r="B67" s="54">
        <v>29160</v>
      </c>
      <c r="C67" s="54">
        <v>29160</v>
      </c>
      <c r="D67" s="10">
        <f t="shared" si="1"/>
        <v>100</v>
      </c>
    </row>
    <row r="68" spans="1:4" s="38" customFormat="1" ht="29.25" customHeight="1">
      <c r="A68" s="40" t="s">
        <v>132</v>
      </c>
      <c r="B68" s="54">
        <v>3640</v>
      </c>
      <c r="C68" s="54">
        <v>3610.845</v>
      </c>
      <c r="D68" s="10">
        <f t="shared" si="1"/>
        <v>99.19903846153846</v>
      </c>
    </row>
    <row r="69" spans="1:4" s="38" customFormat="1" ht="44.25" customHeight="1">
      <c r="A69" s="40" t="s">
        <v>135</v>
      </c>
      <c r="B69" s="54">
        <v>108</v>
      </c>
      <c r="C69" s="54">
        <v>108</v>
      </c>
      <c r="D69" s="10">
        <f t="shared" si="1"/>
        <v>100</v>
      </c>
    </row>
    <row r="70" spans="1:4" s="38" customFormat="1" ht="42.75" customHeight="1">
      <c r="A70" s="40" t="s">
        <v>124</v>
      </c>
      <c r="B70" s="54">
        <v>4585</v>
      </c>
      <c r="C70" s="54">
        <v>4585</v>
      </c>
      <c r="D70" s="10">
        <f t="shared" si="1"/>
        <v>100</v>
      </c>
    </row>
    <row r="71" spans="1:4" s="38" customFormat="1" ht="24" customHeight="1">
      <c r="A71" s="40" t="s">
        <v>136</v>
      </c>
      <c r="B71" s="54">
        <v>30000</v>
      </c>
      <c r="C71" s="54">
        <v>30000</v>
      </c>
      <c r="D71" s="10">
        <f t="shared" si="1"/>
        <v>100</v>
      </c>
    </row>
    <row r="72" spans="1:4" s="38" customFormat="1" ht="57.75" customHeight="1">
      <c r="A72" s="22" t="s">
        <v>78</v>
      </c>
      <c r="B72" s="54">
        <v>1638.5</v>
      </c>
      <c r="C72" s="54">
        <v>1638.49</v>
      </c>
      <c r="D72" s="10">
        <f t="shared" si="0"/>
        <v>99.99938968568813</v>
      </c>
    </row>
    <row r="73" spans="1:4" s="38" customFormat="1" ht="42.75" customHeight="1">
      <c r="A73" s="22" t="s">
        <v>125</v>
      </c>
      <c r="B73" s="54">
        <v>203.1</v>
      </c>
      <c r="C73" s="54">
        <v>203.1</v>
      </c>
      <c r="D73" s="10">
        <f t="shared" si="0"/>
        <v>100</v>
      </c>
    </row>
    <row r="74" spans="1:4" s="38" customFormat="1" ht="30.75" customHeight="1">
      <c r="A74" s="22" t="s">
        <v>73</v>
      </c>
      <c r="B74" s="54">
        <v>1126.1</v>
      </c>
      <c r="C74" s="54">
        <v>1126.1</v>
      </c>
      <c r="D74" s="10">
        <f t="shared" si="0"/>
        <v>100</v>
      </c>
    </row>
    <row r="75" spans="1:4" s="38" customFormat="1" ht="45" customHeight="1">
      <c r="A75" s="22" t="s">
        <v>74</v>
      </c>
      <c r="B75" s="54">
        <v>2130.14</v>
      </c>
      <c r="C75" s="54">
        <v>2130.14</v>
      </c>
      <c r="D75" s="10">
        <f t="shared" si="0"/>
        <v>100</v>
      </c>
    </row>
    <row r="76" spans="1:4" s="38" customFormat="1" ht="33.75" customHeight="1">
      <c r="A76" s="22" t="s">
        <v>75</v>
      </c>
      <c r="B76" s="54">
        <v>15820.28</v>
      </c>
      <c r="C76" s="54">
        <v>15820.28</v>
      </c>
      <c r="D76" s="10">
        <f t="shared" si="0"/>
        <v>100</v>
      </c>
    </row>
    <row r="77" spans="1:4" s="38" customFormat="1" ht="36" customHeight="1">
      <c r="A77" s="22" t="s">
        <v>76</v>
      </c>
      <c r="B77" s="54">
        <v>845</v>
      </c>
      <c r="C77" s="54">
        <v>845</v>
      </c>
      <c r="D77" s="10">
        <f t="shared" si="0"/>
        <v>100</v>
      </c>
    </row>
    <row r="78" spans="1:4" s="38" customFormat="1" ht="45" customHeight="1">
      <c r="A78" s="22" t="s">
        <v>77</v>
      </c>
      <c r="B78" s="54">
        <v>1873.84</v>
      </c>
      <c r="C78" s="54">
        <v>1873.84</v>
      </c>
      <c r="D78" s="10">
        <f>SUM(C78/B78*100)</f>
        <v>100</v>
      </c>
    </row>
    <row r="79" spans="1:4" s="38" customFormat="1" ht="77.25" customHeight="1">
      <c r="A79" s="22" t="s">
        <v>68</v>
      </c>
      <c r="B79" s="54">
        <v>113935.49</v>
      </c>
      <c r="C79" s="54">
        <v>113935.49</v>
      </c>
      <c r="D79" s="10">
        <f>SUM(C79/B79*100)</f>
        <v>100</v>
      </c>
    </row>
    <row r="80" spans="1:4" s="38" customFormat="1" ht="74.25" customHeight="1">
      <c r="A80" s="22" t="s">
        <v>68</v>
      </c>
      <c r="B80" s="54">
        <v>167364.47</v>
      </c>
      <c r="C80" s="54">
        <v>167364.47</v>
      </c>
      <c r="D80" s="10">
        <f t="shared" si="0"/>
        <v>100</v>
      </c>
    </row>
    <row r="81" spans="1:4" s="38" customFormat="1" ht="34.5" customHeight="1">
      <c r="A81" s="22" t="s">
        <v>108</v>
      </c>
      <c r="B81" s="54">
        <v>3099.017</v>
      </c>
      <c r="C81" s="54">
        <v>3099.02</v>
      </c>
      <c r="D81" s="10">
        <f t="shared" si="0"/>
        <v>100.00009680489008</v>
      </c>
    </row>
    <row r="82" spans="1:4" s="38" customFormat="1" ht="33" customHeight="1">
      <c r="A82" s="22" t="s">
        <v>126</v>
      </c>
      <c r="B82" s="54">
        <v>6.25</v>
      </c>
      <c r="C82" s="54">
        <v>6.25</v>
      </c>
      <c r="D82" s="10">
        <f t="shared" si="0"/>
        <v>100</v>
      </c>
    </row>
    <row r="83" spans="1:4" s="38" customFormat="1" ht="75.75" customHeight="1">
      <c r="A83" s="22" t="s">
        <v>127</v>
      </c>
      <c r="B83" s="54">
        <v>332.605</v>
      </c>
      <c r="C83" s="54">
        <v>261.868</v>
      </c>
      <c r="D83" s="10">
        <f t="shared" si="0"/>
        <v>78.73243036033733</v>
      </c>
    </row>
    <row r="84" spans="1:4" s="38" customFormat="1" ht="58.5" customHeight="1">
      <c r="A84" s="22" t="s">
        <v>109</v>
      </c>
      <c r="B84" s="54">
        <v>0.22</v>
      </c>
      <c r="C84" s="54">
        <v>0.22</v>
      </c>
      <c r="D84" s="10">
        <f t="shared" si="0"/>
        <v>100</v>
      </c>
    </row>
    <row r="85" spans="1:4" s="38" customFormat="1" ht="57.75" customHeight="1">
      <c r="A85" s="22" t="s">
        <v>141</v>
      </c>
      <c r="B85" s="54">
        <v>20250</v>
      </c>
      <c r="C85" s="54">
        <v>19276.677</v>
      </c>
      <c r="D85" s="10">
        <f t="shared" si="0"/>
        <v>95.19346666666667</v>
      </c>
    </row>
    <row r="86" spans="1:4" s="38" customFormat="1" ht="30" customHeight="1">
      <c r="A86" s="22" t="s">
        <v>131</v>
      </c>
      <c r="B86" s="54">
        <v>6285.7</v>
      </c>
      <c r="C86" s="54">
        <v>4629.08</v>
      </c>
      <c r="D86" s="10">
        <f t="shared" si="0"/>
        <v>73.64462191959528</v>
      </c>
    </row>
    <row r="87" spans="1:4" s="38" customFormat="1" ht="14.25">
      <c r="A87" s="20" t="s">
        <v>38</v>
      </c>
      <c r="B87" s="65">
        <f>SUM(B56:B86)</f>
        <v>564700.732</v>
      </c>
      <c r="C87" s="65">
        <f>SUM(C56:C86)</f>
        <v>553236.765</v>
      </c>
      <c r="D87" s="39">
        <f t="shared" si="0"/>
        <v>97.96990399509524</v>
      </c>
    </row>
    <row r="88" spans="1:4" s="38" customFormat="1" ht="15">
      <c r="A88" s="22" t="s">
        <v>72</v>
      </c>
      <c r="B88" s="54">
        <v>11300</v>
      </c>
      <c r="C88" s="54">
        <v>21254.2</v>
      </c>
      <c r="D88" s="10"/>
    </row>
    <row r="89" spans="1:4" s="38" customFormat="1" ht="26.25" customHeight="1">
      <c r="A89" s="25" t="s">
        <v>128</v>
      </c>
      <c r="B89" s="54">
        <v>22</v>
      </c>
      <c r="C89" s="54">
        <v>21.608</v>
      </c>
      <c r="D89" s="9"/>
    </row>
    <row r="90" spans="1:4" s="38" customFormat="1" ht="19.5" customHeight="1">
      <c r="A90" s="43" t="s">
        <v>39</v>
      </c>
      <c r="B90" s="66">
        <f>SUM(B55+B87+B88+B89)</f>
        <v>897582.732</v>
      </c>
      <c r="C90" s="66">
        <f>SUM(C55+C87+C88+C89)</f>
        <v>917889.633</v>
      </c>
      <c r="D90" s="44">
        <f>SUM(C90/B90*100)</f>
        <v>102.26239880470429</v>
      </c>
    </row>
    <row r="91" spans="1:4" s="38" customFormat="1" ht="21" customHeight="1">
      <c r="A91" s="45" t="s">
        <v>40</v>
      </c>
      <c r="B91" s="54"/>
      <c r="C91" s="67"/>
      <c r="D91" s="16"/>
    </row>
    <row r="92" spans="1:4" s="38" customFormat="1" ht="21" customHeight="1">
      <c r="A92" s="27" t="s">
        <v>41</v>
      </c>
      <c r="B92" s="55">
        <f>SUM(B93:B98)</f>
        <v>114554.58000000002</v>
      </c>
      <c r="C92" s="56">
        <f>SUM(C93:C98)</f>
        <v>99988.03000000001</v>
      </c>
      <c r="D92" s="34">
        <f aca="true" t="shared" si="2" ref="D92:D137">SUM(C92/B92*100)</f>
        <v>87.28418366162227</v>
      </c>
    </row>
    <row r="93" spans="1:4" s="38" customFormat="1" ht="28.5" customHeight="1">
      <c r="A93" s="28" t="s">
        <v>79</v>
      </c>
      <c r="B93" s="54">
        <v>1929.85</v>
      </c>
      <c r="C93" s="57">
        <v>1929.79</v>
      </c>
      <c r="D93" s="35">
        <f t="shared" si="2"/>
        <v>99.99689095007385</v>
      </c>
    </row>
    <row r="94" spans="1:4" s="38" customFormat="1" ht="19.5" customHeight="1">
      <c r="A94" s="22" t="s">
        <v>81</v>
      </c>
      <c r="B94" s="68">
        <v>4829.48</v>
      </c>
      <c r="C94" s="57">
        <v>4628.84</v>
      </c>
      <c r="D94" s="35">
        <f t="shared" si="2"/>
        <v>95.8455154592213</v>
      </c>
    </row>
    <row r="95" spans="1:4" s="38" customFormat="1" ht="19.5" customHeight="1">
      <c r="A95" s="22" t="s">
        <v>80</v>
      </c>
      <c r="B95" s="69">
        <v>69464.67</v>
      </c>
      <c r="C95" s="57">
        <v>68975.57</v>
      </c>
      <c r="D95" s="35">
        <f t="shared" si="2"/>
        <v>99.29590106740594</v>
      </c>
    </row>
    <row r="96" spans="1:4" s="38" customFormat="1" ht="19.5" customHeight="1">
      <c r="A96" s="22" t="s">
        <v>129</v>
      </c>
      <c r="B96" s="69">
        <v>203.1</v>
      </c>
      <c r="C96" s="57">
        <v>203.1</v>
      </c>
      <c r="D96" s="35">
        <f t="shared" si="2"/>
        <v>100</v>
      </c>
    </row>
    <row r="97" spans="1:4" s="38" customFormat="1" ht="19.5" customHeight="1">
      <c r="A97" s="21" t="s">
        <v>82</v>
      </c>
      <c r="B97" s="70">
        <v>2950</v>
      </c>
      <c r="C97" s="57">
        <v>0</v>
      </c>
      <c r="D97" s="35">
        <f t="shared" si="2"/>
        <v>0</v>
      </c>
    </row>
    <row r="98" spans="1:4" s="38" customFormat="1" ht="19.5" customHeight="1">
      <c r="A98" s="21" t="s">
        <v>83</v>
      </c>
      <c r="B98" s="70">
        <v>35177.48</v>
      </c>
      <c r="C98" s="57">
        <v>24250.73</v>
      </c>
      <c r="D98" s="35">
        <f t="shared" si="2"/>
        <v>68.93822411383645</v>
      </c>
    </row>
    <row r="99" spans="1:4" s="38" customFormat="1" ht="21.75" customHeight="1">
      <c r="A99" s="27" t="s">
        <v>110</v>
      </c>
      <c r="B99" s="55">
        <f>SUM(B100:B100)</f>
        <v>73</v>
      </c>
      <c r="C99" s="56">
        <f>SUM(C100:C100)</f>
        <v>63.47</v>
      </c>
      <c r="D99" s="34">
        <f>SUM(C99/B99*100)</f>
        <v>86.94520547945204</v>
      </c>
    </row>
    <row r="100" spans="1:4" s="38" customFormat="1" ht="19.5" customHeight="1">
      <c r="A100" s="21" t="s">
        <v>111</v>
      </c>
      <c r="B100" s="70">
        <v>73</v>
      </c>
      <c r="C100" s="57">
        <v>63.47</v>
      </c>
      <c r="D100" s="35">
        <f t="shared" si="2"/>
        <v>86.94520547945204</v>
      </c>
    </row>
    <row r="101" spans="1:4" s="38" customFormat="1" ht="26.25" customHeight="1">
      <c r="A101" s="27" t="s">
        <v>42</v>
      </c>
      <c r="B101" s="55">
        <f>SUM(B102:B102)</f>
        <v>500</v>
      </c>
      <c r="C101" s="56">
        <f>SUM(C102:C102)</f>
        <v>499.63</v>
      </c>
      <c r="D101" s="34">
        <f t="shared" si="2"/>
        <v>99.926</v>
      </c>
    </row>
    <row r="102" spans="1:4" s="38" customFormat="1" ht="29.25" customHeight="1">
      <c r="A102" s="22" t="s">
        <v>43</v>
      </c>
      <c r="B102" s="69">
        <v>500</v>
      </c>
      <c r="C102" s="57">
        <v>499.63</v>
      </c>
      <c r="D102" s="35">
        <f t="shared" si="2"/>
        <v>99.926</v>
      </c>
    </row>
    <row r="103" spans="1:4" s="38" customFormat="1" ht="21" customHeight="1">
      <c r="A103" s="27" t="s">
        <v>44</v>
      </c>
      <c r="B103" s="55">
        <f>SUM(B104:B107)</f>
        <v>47505.63</v>
      </c>
      <c r="C103" s="55">
        <f>SUM(C104:C107)</f>
        <v>35181.55</v>
      </c>
      <c r="D103" s="34">
        <f t="shared" si="2"/>
        <v>74.05764327301839</v>
      </c>
    </row>
    <row r="104" spans="1:4" s="38" customFormat="1" ht="21" customHeight="1">
      <c r="A104" s="29" t="s">
        <v>70</v>
      </c>
      <c r="B104" s="71">
        <v>4100.54</v>
      </c>
      <c r="C104" s="61">
        <v>1374.8</v>
      </c>
      <c r="D104" s="35">
        <f t="shared" si="2"/>
        <v>33.52729152745736</v>
      </c>
    </row>
    <row r="105" spans="1:4" s="38" customFormat="1" ht="21" customHeight="1">
      <c r="A105" s="29" t="s">
        <v>130</v>
      </c>
      <c r="B105" s="71">
        <v>6.25</v>
      </c>
      <c r="C105" s="61">
        <v>6.25</v>
      </c>
      <c r="D105" s="35"/>
    </row>
    <row r="106" spans="1:4" s="38" customFormat="1" ht="18.75" customHeight="1">
      <c r="A106" s="30" t="s">
        <v>45</v>
      </c>
      <c r="B106" s="54">
        <v>42633.84</v>
      </c>
      <c r="C106" s="57">
        <v>33602.3</v>
      </c>
      <c r="D106" s="35">
        <f t="shared" si="2"/>
        <v>78.8160297078565</v>
      </c>
    </row>
    <row r="107" spans="1:4" s="38" customFormat="1" ht="18.75" customHeight="1">
      <c r="A107" s="22" t="s">
        <v>46</v>
      </c>
      <c r="B107" s="54">
        <v>765</v>
      </c>
      <c r="C107" s="57">
        <v>198.2</v>
      </c>
      <c r="D107" s="35">
        <f t="shared" si="2"/>
        <v>25.908496732026144</v>
      </c>
    </row>
    <row r="108" spans="1:4" s="38" customFormat="1" ht="21" customHeight="1">
      <c r="A108" s="27" t="s">
        <v>47</v>
      </c>
      <c r="B108" s="55">
        <f>SUM(B109:B112)</f>
        <v>228426.39</v>
      </c>
      <c r="C108" s="56">
        <f>SUM(C109:C112)</f>
        <v>224877.91999999998</v>
      </c>
      <c r="D108" s="34">
        <f t="shared" si="2"/>
        <v>98.4465586484994</v>
      </c>
    </row>
    <row r="109" spans="1:4" s="38" customFormat="1" ht="18" customHeight="1">
      <c r="A109" s="21" t="s">
        <v>48</v>
      </c>
      <c r="B109" s="72">
        <v>11957.49</v>
      </c>
      <c r="C109" s="57">
        <v>11931.03</v>
      </c>
      <c r="D109" s="35">
        <f t="shared" si="2"/>
        <v>99.7787161017906</v>
      </c>
    </row>
    <row r="110" spans="1:4" s="38" customFormat="1" ht="18" customHeight="1">
      <c r="A110" s="31" t="s">
        <v>115</v>
      </c>
      <c r="B110" s="72">
        <v>94190</v>
      </c>
      <c r="C110" s="57">
        <v>90895.43</v>
      </c>
      <c r="D110" s="35">
        <f t="shared" si="2"/>
        <v>96.50220830236755</v>
      </c>
    </row>
    <row r="111" spans="1:4" s="38" customFormat="1" ht="18.75" customHeight="1">
      <c r="A111" s="31" t="s">
        <v>49</v>
      </c>
      <c r="B111" s="57">
        <v>103789.4</v>
      </c>
      <c r="C111" s="57">
        <v>103675.18</v>
      </c>
      <c r="D111" s="35">
        <f>SUM(C111/B111*100)</f>
        <v>99.88995022613099</v>
      </c>
    </row>
    <row r="112" spans="1:4" s="38" customFormat="1" ht="18.75" customHeight="1">
      <c r="A112" s="22" t="s">
        <v>50</v>
      </c>
      <c r="B112" s="57">
        <v>18489.5</v>
      </c>
      <c r="C112" s="57">
        <v>18376.28</v>
      </c>
      <c r="D112" s="35">
        <f t="shared" si="2"/>
        <v>99.38765245139133</v>
      </c>
    </row>
    <row r="113" spans="1:4" s="38" customFormat="1" ht="18.75" customHeight="1">
      <c r="A113" s="33" t="s">
        <v>102</v>
      </c>
      <c r="B113" s="59">
        <f>SUM(B114)</f>
        <v>120</v>
      </c>
      <c r="C113" s="59">
        <f>SUM(C114)</f>
        <v>119.75</v>
      </c>
      <c r="D113" s="34">
        <f t="shared" si="2"/>
        <v>99.79166666666667</v>
      </c>
    </row>
    <row r="114" spans="1:4" s="38" customFormat="1" ht="18.75" customHeight="1">
      <c r="A114" s="22" t="s">
        <v>103</v>
      </c>
      <c r="B114" s="57">
        <v>120</v>
      </c>
      <c r="C114" s="57">
        <v>119.75</v>
      </c>
      <c r="D114" s="35">
        <f t="shared" si="2"/>
        <v>99.79166666666667</v>
      </c>
    </row>
    <row r="115" spans="1:4" s="38" customFormat="1" ht="18.75" customHeight="1">
      <c r="A115" s="32" t="s">
        <v>51</v>
      </c>
      <c r="B115" s="55">
        <f>SUM(B116:B120)</f>
        <v>437071.14999999997</v>
      </c>
      <c r="C115" s="56">
        <f>SUM(C116:C120)</f>
        <v>404979.645</v>
      </c>
      <c r="D115" s="34">
        <f t="shared" si="2"/>
        <v>92.6576016284763</v>
      </c>
    </row>
    <row r="116" spans="1:4" s="38" customFormat="1" ht="18.75" customHeight="1">
      <c r="A116" s="21" t="s">
        <v>88</v>
      </c>
      <c r="B116" s="73">
        <v>158653.76</v>
      </c>
      <c r="C116" s="57">
        <v>156076.66</v>
      </c>
      <c r="D116" s="35">
        <f t="shared" si="2"/>
        <v>98.37564517853217</v>
      </c>
    </row>
    <row r="117" spans="1:4" s="38" customFormat="1" ht="18.75" customHeight="1">
      <c r="A117" s="21" t="s">
        <v>89</v>
      </c>
      <c r="B117" s="73">
        <v>221034.26</v>
      </c>
      <c r="C117" s="57">
        <v>200769.871</v>
      </c>
      <c r="D117" s="35">
        <f t="shared" si="2"/>
        <v>90.83201445784921</v>
      </c>
    </row>
    <row r="118" spans="1:4" s="38" customFormat="1" ht="18.75" customHeight="1">
      <c r="A118" s="21" t="s">
        <v>112</v>
      </c>
      <c r="B118" s="73">
        <v>51490.34</v>
      </c>
      <c r="C118" s="57">
        <v>42401.054</v>
      </c>
      <c r="D118" s="35">
        <f t="shared" si="2"/>
        <v>82.3475898586026</v>
      </c>
    </row>
    <row r="119" spans="1:4" s="38" customFormat="1" ht="18.75" customHeight="1">
      <c r="A119" s="21" t="s">
        <v>113</v>
      </c>
      <c r="B119" s="73">
        <v>5242.79</v>
      </c>
      <c r="C119" s="57">
        <v>5198.5</v>
      </c>
      <c r="D119" s="35">
        <f t="shared" si="2"/>
        <v>99.15522078893109</v>
      </c>
    </row>
    <row r="120" spans="1:4" s="38" customFormat="1" ht="18.75" customHeight="1">
      <c r="A120" s="21" t="s">
        <v>90</v>
      </c>
      <c r="B120" s="73">
        <v>650</v>
      </c>
      <c r="C120" s="57">
        <v>533.56</v>
      </c>
      <c r="D120" s="35">
        <f t="shared" si="2"/>
        <v>82.08615384615385</v>
      </c>
    </row>
    <row r="121" spans="1:4" s="38" customFormat="1" ht="20.25" customHeight="1">
      <c r="A121" s="27" t="s">
        <v>52</v>
      </c>
      <c r="B121" s="55">
        <f>SUM(B122:B123)</f>
        <v>39318.895</v>
      </c>
      <c r="C121" s="56">
        <f>SUM(C122:C123)</f>
        <v>37624.408</v>
      </c>
      <c r="D121" s="34">
        <f t="shared" si="2"/>
        <v>95.6904002515839</v>
      </c>
    </row>
    <row r="122" spans="1:4" s="38" customFormat="1" ht="18.75" customHeight="1">
      <c r="A122" s="30" t="s">
        <v>91</v>
      </c>
      <c r="B122" s="54">
        <v>36804.895</v>
      </c>
      <c r="C122" s="57">
        <v>35110.614</v>
      </c>
      <c r="D122" s="35">
        <f t="shared" si="2"/>
        <v>95.39658787234688</v>
      </c>
    </row>
    <row r="123" spans="1:4" s="38" customFormat="1" ht="18" customHeight="1">
      <c r="A123" s="30" t="s">
        <v>53</v>
      </c>
      <c r="B123" s="54">
        <v>2514</v>
      </c>
      <c r="C123" s="57">
        <v>2513.794</v>
      </c>
      <c r="D123" s="35">
        <f t="shared" si="2"/>
        <v>99.99180588703261</v>
      </c>
    </row>
    <row r="124" spans="1:4" s="38" customFormat="1" ht="17.25" customHeight="1">
      <c r="A124" s="27" t="s">
        <v>54</v>
      </c>
      <c r="B124" s="55">
        <f>SUM(B125:B129)</f>
        <v>54926.928</v>
      </c>
      <c r="C124" s="56">
        <f>SUM(C125:C129)</f>
        <v>52863.46399999999</v>
      </c>
      <c r="D124" s="34">
        <f t="shared" si="2"/>
        <v>96.24325613112751</v>
      </c>
    </row>
    <row r="125" spans="1:4" s="38" customFormat="1" ht="18.75" customHeight="1">
      <c r="A125" s="31" t="s">
        <v>92</v>
      </c>
      <c r="B125" s="54">
        <v>1900</v>
      </c>
      <c r="C125" s="57">
        <v>1863.52</v>
      </c>
      <c r="D125" s="35">
        <f t="shared" si="2"/>
        <v>98.08</v>
      </c>
    </row>
    <row r="126" spans="1:4" s="38" customFormat="1" ht="18.75" customHeight="1">
      <c r="A126" s="30" t="s">
        <v>114</v>
      </c>
      <c r="B126" s="54">
        <v>15820.28</v>
      </c>
      <c r="C126" s="57">
        <v>15820.28</v>
      </c>
      <c r="D126" s="35">
        <f t="shared" si="2"/>
        <v>100</v>
      </c>
    </row>
    <row r="127" spans="1:4" s="38" customFormat="1" ht="18.75" customHeight="1">
      <c r="A127" s="22" t="s">
        <v>93</v>
      </c>
      <c r="B127" s="69">
        <v>11023.31</v>
      </c>
      <c r="C127" s="57">
        <v>10046.147</v>
      </c>
      <c r="D127" s="35">
        <f t="shared" si="2"/>
        <v>91.13548471375658</v>
      </c>
    </row>
    <row r="128" spans="1:4" s="38" customFormat="1" ht="18.75" customHeight="1">
      <c r="A128" s="30" t="s">
        <v>94</v>
      </c>
      <c r="B128" s="54">
        <v>20250</v>
      </c>
      <c r="C128" s="57">
        <v>19276.677</v>
      </c>
      <c r="D128" s="35">
        <f t="shared" si="2"/>
        <v>95.19346666666667</v>
      </c>
    </row>
    <row r="129" spans="1:4" s="38" customFormat="1" ht="18.75" customHeight="1">
      <c r="A129" s="22" t="s">
        <v>95</v>
      </c>
      <c r="B129" s="69">
        <v>5933.338</v>
      </c>
      <c r="C129" s="57">
        <v>5856.84</v>
      </c>
      <c r="D129" s="35">
        <f t="shared" si="2"/>
        <v>98.71070887921775</v>
      </c>
    </row>
    <row r="130" spans="1:4" s="38" customFormat="1" ht="19.5" customHeight="1">
      <c r="A130" s="24" t="s">
        <v>55</v>
      </c>
      <c r="B130" s="74">
        <f>SUM(B131:B132)</f>
        <v>4900</v>
      </c>
      <c r="C130" s="74">
        <f>SUM(C131:C132)</f>
        <v>4893.62</v>
      </c>
      <c r="D130" s="36">
        <f t="shared" si="2"/>
        <v>99.86979591836734</v>
      </c>
    </row>
    <row r="131" spans="1:4" s="38" customFormat="1" ht="18.75" customHeight="1">
      <c r="A131" s="25" t="s">
        <v>56</v>
      </c>
      <c r="B131" s="75">
        <v>3800</v>
      </c>
      <c r="C131" s="75">
        <v>3800</v>
      </c>
      <c r="D131" s="35">
        <f t="shared" si="2"/>
        <v>100</v>
      </c>
    </row>
    <row r="132" spans="1:4" s="38" customFormat="1" ht="18.75" customHeight="1">
      <c r="A132" s="22" t="s">
        <v>57</v>
      </c>
      <c r="B132" s="69">
        <v>1100</v>
      </c>
      <c r="C132" s="57">
        <v>1093.62</v>
      </c>
      <c r="D132" s="35">
        <f t="shared" si="2"/>
        <v>99.41999999999999</v>
      </c>
    </row>
    <row r="133" spans="1:4" s="38" customFormat="1" ht="17.25" customHeight="1">
      <c r="A133" s="24" t="s">
        <v>58</v>
      </c>
      <c r="B133" s="74">
        <f>SUM(B134:B134)</f>
        <v>2008.3</v>
      </c>
      <c r="C133" s="74">
        <f>SUM(C134:C134)</f>
        <v>2008.3</v>
      </c>
      <c r="D133" s="36">
        <f t="shared" si="2"/>
        <v>100</v>
      </c>
    </row>
    <row r="134" spans="1:4" s="38" customFormat="1" ht="19.5" customHeight="1">
      <c r="A134" s="22" t="s">
        <v>59</v>
      </c>
      <c r="B134" s="69">
        <v>2008.3</v>
      </c>
      <c r="C134" s="57">
        <v>2008.3</v>
      </c>
      <c r="D134" s="35">
        <f t="shared" si="2"/>
        <v>100</v>
      </c>
    </row>
    <row r="135" spans="1:4" s="38" customFormat="1" ht="26.25" customHeight="1">
      <c r="A135" s="24" t="s">
        <v>60</v>
      </c>
      <c r="B135" s="74">
        <f>B136</f>
        <v>9300</v>
      </c>
      <c r="C135" s="74">
        <f>C136</f>
        <v>3109.22</v>
      </c>
      <c r="D135" s="36">
        <f t="shared" si="2"/>
        <v>33.43247311827957</v>
      </c>
    </row>
    <row r="136" spans="1:4" s="38" customFormat="1" ht="19.5" customHeight="1">
      <c r="A136" s="22" t="s">
        <v>61</v>
      </c>
      <c r="B136" s="69">
        <v>9300</v>
      </c>
      <c r="C136" s="57">
        <v>3109.22</v>
      </c>
      <c r="D136" s="35">
        <f t="shared" si="2"/>
        <v>33.43247311827957</v>
      </c>
    </row>
    <row r="137" spans="1:4" ht="18" customHeight="1">
      <c r="A137" s="45" t="s">
        <v>62</v>
      </c>
      <c r="B137" s="76">
        <f>SUM(B92+B99+B101+B103+B108+B113+B115+B121+B124+B130+B133+B135)</f>
        <v>938704.873</v>
      </c>
      <c r="C137" s="76">
        <f>SUM(C92+C99+C101+C103+C108+C113+C115+C121+C124+C130+C133+C135)</f>
        <v>866209.0070000001</v>
      </c>
      <c r="D137" s="46">
        <f t="shared" si="2"/>
        <v>92.27703316716457</v>
      </c>
    </row>
    <row r="138" spans="1:4" ht="14.25">
      <c r="A138" s="27"/>
      <c r="B138" s="55"/>
      <c r="C138" s="56"/>
      <c r="D138" s="34"/>
    </row>
    <row r="139" spans="1:4" ht="16.5">
      <c r="A139" s="47" t="s">
        <v>63</v>
      </c>
      <c r="B139" s="76">
        <f>SUM(B90-B137)</f>
        <v>-41122.14100000006</v>
      </c>
      <c r="C139" s="77">
        <f>SUM(C90-C137)</f>
        <v>51680.62599999993</v>
      </c>
      <c r="D139" s="48"/>
    </row>
    <row r="140" spans="1:4" ht="15">
      <c r="A140" s="17"/>
      <c r="B140" s="78"/>
      <c r="C140" s="79"/>
      <c r="D140" s="18"/>
    </row>
    <row r="141" spans="1:4" s="82" customFormat="1" ht="33" customHeight="1">
      <c r="A141" s="86" t="s">
        <v>140</v>
      </c>
      <c r="B141" s="86"/>
      <c r="C141" s="86"/>
      <c r="D141" s="86"/>
    </row>
  </sheetData>
  <sheetProtection/>
  <mergeCells count="5">
    <mergeCell ref="A1:D1"/>
    <mergeCell ref="A2:D2"/>
    <mergeCell ref="A3:D3"/>
    <mergeCell ref="A7:D7"/>
    <mergeCell ref="A141:D141"/>
  </mergeCells>
  <printOptions/>
  <pageMargins left="0.7480314960629921" right="0.4330708661417323" top="0.5511811023622047" bottom="0.4724409448818898" header="0.5118110236220472" footer="0.2755905511811024"/>
  <pageSetup fitToHeight="0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2019-03-29T07:23:32Z</cp:lastPrinted>
  <dcterms:created xsi:type="dcterms:W3CDTF">1996-10-08T23:32:33Z</dcterms:created>
  <dcterms:modified xsi:type="dcterms:W3CDTF">2019-03-29T07:24:09Z</dcterms:modified>
  <cp:category/>
  <cp:version/>
  <cp:contentType/>
  <cp:contentStatus/>
</cp:coreProperties>
</file>