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040" windowWidth="9720" windowHeight="5400" tabRatio="908" activeTab="0"/>
  </bookViews>
  <sheets>
    <sheet name="01.01.23" sheetId="1" r:id="rId1"/>
  </sheets>
  <definedNames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DATE_TYPE">#REF!</definedName>
    <definedName name="REM_SONO">#REF!</definedName>
    <definedName name="rem_year">#REF!</definedName>
    <definedName name="replace_zero">#REF!</definedName>
    <definedName name="reports_atr_rro_type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web">#REF!</definedName>
  </definedNames>
  <calcPr fullCalcOnLoad="1"/>
</workbook>
</file>

<file path=xl/sharedStrings.xml><?xml version="1.0" encoding="utf-8"?>
<sst xmlns="http://schemas.openxmlformats.org/spreadsheetml/2006/main" count="166" uniqueCount="162">
  <si>
    <t xml:space="preserve">И С П О Л Н Е Н И Е    Б Ю Д Ж Е Т А    </t>
  </si>
  <si>
    <t xml:space="preserve">Советского городского округа  </t>
  </si>
  <si>
    <t xml:space="preserve"> тыс.руб.</t>
  </si>
  <si>
    <t>Наименование показателей</t>
  </si>
  <si>
    <t>%</t>
  </si>
  <si>
    <t>2</t>
  </si>
  <si>
    <t>3</t>
  </si>
  <si>
    <t>4</t>
  </si>
  <si>
    <t>Д О Х О Д Ы</t>
  </si>
  <si>
    <t xml:space="preserve">Налоги на прибыль, доходы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</si>
  <si>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</si>
  <si>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Налоги на совокупный доход</t>
  </si>
  <si>
    <t xml:space="preserve">Налог, взимаемый в связи с применением упрощенной системы налогообложения </t>
  </si>
  <si>
    <t>налог, взимаемый с налогоплательщиков, выбравших в качестве обьекта налогообложения доходы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</si>
  <si>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</si>
  <si>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</si>
  <si>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Налог на имущество физических лиц, взимаемый по ставкам, применяемым к обьектам налогообложения, расположенным в границах городских округов</t>
  </si>
  <si>
    <t>Налог на имущество организаций</t>
  </si>
  <si>
    <t>Земельный  налог</t>
  </si>
  <si>
    <t xml:space="preserve"> Государственная пошлина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</si>
  <si>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</si>
  <si>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 муниципальной собственности</t>
  </si>
  <si>
    <t xml:space="preserve">Прочие поступления от использования  имущества, находящегося в  собственности городских округов </t>
  </si>
  <si>
    <t>Прочие поступления от использования имущества, находящегося в собственности городских округов (плата за найм муниципального жилья)</t>
  </si>
  <si>
    <t>Платежи при пользовании природными ресурсами</t>
  </si>
  <si>
    <t>Плата за негативное воздействие на окружающую среду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</si>
  <si>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</si>
  <si>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Прочие доходы от компенсации затрат бюджетов городских округов </t>
  </si>
  <si>
    <t>Доходы от продажи материальных и нематериальных активов</t>
  </si>
  <si>
    <t>Доходы от продажи земельных участков,  государственная собственность на которые не разграничена и которые расположены в границах городских округов</t>
  </si>
  <si>
    <t>Штрафы, санкции,  возмещение ущерба</t>
  </si>
  <si>
    <t xml:space="preserve">Прочие неналоговые доходы </t>
  </si>
  <si>
    <t>Прочие неналоговые доходы  бюджетов городских округов</t>
  </si>
  <si>
    <t>ВСЕГО СОБСТВЕННЫХ ДОХОДОВ</t>
  </si>
  <si>
    <t>В С Е Г О    Д О Х О Д О В</t>
  </si>
  <si>
    <t xml:space="preserve">Р А С Х О Д Ы </t>
  </si>
  <si>
    <t xml:space="preserve">ОБЩЕГОСУДАРСТВЕННЫЕ ВОПРОСЫ                                        </t>
  </si>
  <si>
    <t xml:space="preserve">НАЦИОНАЛЬНАЯ БЕЗОПАСНОСТЬ и правоохранительная деятельность                                         </t>
  </si>
  <si>
    <t>Другие вопросы в области национальной безопасности и правоохранительной деятельности</t>
  </si>
  <si>
    <t xml:space="preserve">НАЦИОНАЛЬНАЯ ЭКОНОМИКА                                                           </t>
  </si>
  <si>
    <t>Дорожное хозяйство (дорожные фонды)</t>
  </si>
  <si>
    <t>Другие вопросы в области национальной экономики</t>
  </si>
  <si>
    <t xml:space="preserve">ЖИЛИЩНО-КОММУНАЛЬНОЕ ХОЗЯЙСТВО                               </t>
  </si>
  <si>
    <t>Жилищное хозяйство</t>
  </si>
  <si>
    <t>Благоустройство</t>
  </si>
  <si>
    <t>Другие вопросы в области жилищно-коммунального хозяйства</t>
  </si>
  <si>
    <t xml:space="preserve">ОБРАЗОВАНИЕ                                                                                       </t>
  </si>
  <si>
    <t xml:space="preserve">КУЛЬТУРА,КИНЕМАТОГРАФИЯ          </t>
  </si>
  <si>
    <t>Другие вопросы в области культуры, кинематографии</t>
  </si>
  <si>
    <t xml:space="preserve">СОЦИАЛЬНАЯ ПОЛИТИКА                                                                 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</si>
  <si>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</si>
  <si>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</si>
  <si>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</si>
  <si>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</si>
  <si>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</si>
  <si>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</si>
  <si>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</si>
  <si>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В С Е Г О   Р А С Х О Д О В                 </t>
  </si>
  <si>
    <t>Дефицит бюджета -, профицит бюджета  +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</si>
  <si>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</si>
  <si>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 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</si>
  <si>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реализации иного имущества, находящегося в собственности городских округов ( 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</t>
  </si>
  <si>
    <t xml:space="preserve">Доходы от уплаты акцизов </t>
  </si>
  <si>
    <t>Функционирование высшего должностного лица органа местного самоуправления</t>
  </si>
  <si>
    <t>Функционирование исполнительных органов государственной власти</t>
  </si>
  <si>
    <t>Функционирование окружного Совета депутатов</t>
  </si>
  <si>
    <t>Резервные фонды</t>
  </si>
  <si>
    <t>Другие общегосударственные вопросы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</si>
  <si>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</si>
  <si>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Невыясненные поступления, зачисляемые в бюджеты городских округов</t>
  </si>
  <si>
    <t xml:space="preserve">Налог на доходы физических лиц 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</si>
  <si>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</si>
  <si>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</si>
  <si>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</si>
  <si>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</si>
  <si>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</si>
  <si>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</si>
  <si>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</si>
  <si>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</si>
  <si>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</si>
  <si>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</si>
  <si>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ОХРАНА ОКРУЖАЮЩЕЙ СРЕДЫ</t>
  </si>
  <si>
    <t>Другие вопросы в области окружающей среды</t>
  </si>
  <si>
    <t>Дотации бюджетам городских округов на выравнивание бюджетной обеспеченности</t>
  </si>
  <si>
    <t xml:space="preserve">НАЦИОНАЛЬНАЯ ОБОРОНА                             </t>
  </si>
  <si>
    <t>Мобилизационная подготовка экономики</t>
  </si>
  <si>
    <t>Дополнительное образование детей</t>
  </si>
  <si>
    <t>Молодежная политика</t>
  </si>
  <si>
    <t>Социальное обслуживание населения</t>
  </si>
  <si>
    <t>Коммунальное хозяйство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</si>
  <si>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</si>
  <si>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 компенсации затрат бюджетов городских округов</t>
  </si>
  <si>
    <t>налог, взимаемый с налогоплательщиков, выбравших в качестве обьекта налогообложения доходы, уменьшенные на величину расходов</t>
  </si>
  <si>
    <t>Судебная система</t>
  </si>
  <si>
    <t>Транспорт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</si>
  <si>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</si>
  <si>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Предоставление нерезидентами грантов для получателей средств бюджетов городских округов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</si>
  <si>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</si>
  <si>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</si>
  <si>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</si>
  <si>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</si>
  <si>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Массовый спорт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</si>
  <si>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</si>
  <si>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</si>
  <si>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план по бюджетной росписи                           на 2022г            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</si>
  <si>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</si>
  <si>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</si>
  <si>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городских округов на создание центров цифрового образования детей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</si>
  <si>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</si>
  <si>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реализацию мероприятий по обеспечению жильем молодых семей</t>
  </si>
  <si>
    <t>ИТОГО безвозмездных поступлений от других бюджетов БС РФ</t>
  </si>
  <si>
    <t xml:space="preserve">ВСЕГО безвозмездных поступлений </t>
  </si>
  <si>
    <t xml:space="preserve">ИТОГО прочих безвозмездных поступлений </t>
  </si>
  <si>
    <t>П Р О Ч И Е   Б Е З В О З М Е З Д Н Ы Е   П О С Т У П Л Е Н И Я</t>
  </si>
  <si>
    <t>Б Е З В О З М Е З Д Н Ы Е   П О С Т У П Л Е Н И Я   от других бюджетов БС РФ</t>
  </si>
  <si>
    <t>Субсидии из дорожного фонда на осуществление капитальных вложений в объекты муниципальной собственности (Реконструкция железобетонного путепровода через железную дорогу по ул. Маяковского г. Советска Калининградской области)</t>
  </si>
  <si>
    <t>Субсидии на осуществление кап.вложений в объекты муниципальной собственности (Реконструкция стадиона "Красная звезда" в г. Советске)</t>
  </si>
  <si>
    <t>Осуществление мероприятий за счет остатков неиспользованных бюджетных ассигнований прошлых лет, предоставленных на осуществление капитальных вложений в объекты капитального строительства государственной (муниципальной) собственности (Приспособление объекта культурного наследия "Здание театра им. Королевы Луизы 1909 год", расположенного по адресу: Калининградская область, г. Советск, ул. Победы, 6, под музейно-выставочный центр)</t>
  </si>
  <si>
    <t>Субсидии бюджетам городских округов на техническое оснащение муниципальных музеев</t>
  </si>
  <si>
    <t xml:space="preserve">Субсидии бюджетам городских округов на поддержку отрасли культуры  (книжн.фонды) </t>
  </si>
  <si>
    <t>Субсидии на поддержку муниципальных газет</t>
  </si>
  <si>
    <t xml:space="preserve">Субсидии на реализацию дополнительных общеобразовательных общеразвивающих программ по четырем направленностям (художественная, социально-гуманитарная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 </t>
  </si>
  <si>
    <t xml:space="preserve">Субсидии на софинансирование расходов, возникающих при реализации персонифицированного финансирования дополнительного образования детей </t>
  </si>
  <si>
    <t xml:space="preserve">Субсидии на решение вопросов местного значения в сфере жилищно-коммунального хозяйства </t>
  </si>
  <si>
    <t>Субсидии на обеспечение мероприятий по организации теплоснабжения, водоснабжения, водоотведения</t>
  </si>
  <si>
    <t>Субсидии на поддержку муниципальных программ формирования современной городской среды на дворовые территории</t>
  </si>
  <si>
    <t>Субсидии на организацию и обеспечение бесплатным горячим питанием обучающихся, получающих начальное общее образование в муниципальных образовательных организациях</t>
  </si>
  <si>
    <t>Субсидии за счет средств резервного фонда Правительства КО (санитарно-противоэпидемические мероприятия )</t>
  </si>
  <si>
    <t>Субсидии за счет средств резервного фонда Правительства КО (санитарно-противоэпидемические мероприятия)</t>
  </si>
  <si>
    <t>Субсидии за счет средств резервного фонда Правительства КО (закупка жилых помещений для муниципальных нужд по переселению граждан из аварийного жилищного фонда из аварийного дома № 23 по ул. А. Невского в г. Советске )</t>
  </si>
  <si>
    <t>Субвенции бюджетам городских округов на государственную регистрацию актов гражданского состояния(ЗАГС)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</si>
  <si>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РФ</t>
  </si>
  <si>
    <t>Субвенции на осуществление отдельных государственных полномочий КО по организации транспортного обслуживания населения в КО</t>
  </si>
  <si>
    <t>Субвенции на выполнение государственных полномочий КО по осуществлению деятельности по опеке и попечительству в отношении совершеннолетних граждан</t>
  </si>
  <si>
    <t>Субвенция на осуществление отдельных  полномочий КО на руководство в сфере социальной поддержки населения</t>
  </si>
  <si>
    <t>Субвенции на обеспечение деятельности по организации и осуществлению опеки и попечительства в отношении несовершеннолетних</t>
  </si>
  <si>
    <t>Субвенции на осуществление полномочий КО в сфере организации работы комиссий  по делам несовершеннолетних и защите их прав</t>
  </si>
  <si>
    <t>Субвенции на осуществление отдельных государственных  полномочий Калининградской области по  определению перечня должностных лиц, уполномоченных составлять протоколы об административных правонарушениях</t>
  </si>
  <si>
    <t>Субвенция на обеспечение полномочий  КО  по социальному обслуживанию граждан пожилого возраста и инвалидов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</si>
  <si>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</si>
  <si>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на осуществление полномочий КО по организации и обеспечению отдыха детей, находящихся в трудной жизненной ситуации</t>
  </si>
  <si>
    <t>Субвенции на обеспечение питанием и страхованием жизни и здоровья детей в возрасте от 6 до 18 лет в муниципальных лагерях с дневным пребыванием</t>
  </si>
  <si>
    <t>Субвенции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</si>
  <si>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на 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</si>
  <si>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Субсидии на осуществление кап.вложений в объекты муниципальной собственности (реконстр.теплосетей)</t>
  </si>
  <si>
    <t>Субсидии на обеспечение присмотра и ухода за детьми, осваивающими образовательные программы дошкольного образования в организациях, осуществляющих образовательную деятельность, в части обеспечения питанием всех категорий воспитанников за счет средств резервного фонда Правительства КО</t>
  </si>
  <si>
    <t>Единый налог на вмененный доход для отдельных видов деятельности</t>
  </si>
  <si>
    <t>Субсидии за счет средств резервного фонда Правительства КО (закупка жилых помещений для муниципальных нужд по переселению граждан из аварийного жилищного фонда из аварийного дома № 7 по ул. Тимирязева в г. Советске )</t>
  </si>
  <si>
    <t>Доходы бюджетов городских округов от возврата бюджетными учреждениями остатков субсидий прошлых лет</t>
  </si>
  <si>
    <t>Субсидии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</si>
  <si>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Субсидии на 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 (школы)</t>
  </si>
  <si>
    <t>Субсидии на 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 (д/сады)</t>
  </si>
  <si>
    <t>Субсидии на оснащение геральдической символикой Калининградской области государственных и муниципальных общеобразовательных организаций Калининградской области за счет средств резервного фонда Правительства Калининградской области</t>
  </si>
  <si>
    <t>Прочие дотации бюджетам городских округов</t>
  </si>
  <si>
    <t>Субсидии на осуществление благоустройства территорий</t>
  </si>
  <si>
    <t>по состоянию на 01.01.2023 года</t>
  </si>
  <si>
    <t>исполнено  на 01.01.2023г</t>
  </si>
  <si>
    <t>Единый сельскохозяйственный налог</t>
  </si>
  <si>
    <t>Дотации бюджетам городских округов на поддержку мер по обеспечению сбалансированности бюджетов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</si>
  <si>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</si>
  <si>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Прочие межбюджетные трансферты, передаваемые бюджетам городских округов на поддержку учреждений клубного типа, библиотек, музеев и работников указанных учреждений</t>
  </si>
  <si>
    <t>Прочие межбюджетные трансферты, передаваемые бюджетам городских округов на единовременные денежные выплаты за счет средств резервного фонда Правительства Калининградской области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</si>
</sst>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.0%"/>
    <numFmt numFmtId="191" formatCode="#,##0.0_ ;\-#,##0.0\ "/>
    <numFmt numFmtId="192" formatCode="#,##0_ ;\-#,##0\ "/>
    <numFmt numFmtId="193" formatCode="d/m"/>
    <numFmt numFmtId="194" formatCode="0.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_-* #,##0.0&quot;р.&quot;_-;\-* #,##0.0&quot;р.&quot;_-;_-* &quot;-&quot;?&quot;р.&quot;_-;_-@_-"/>
    <numFmt numFmtId="200" formatCode="[$-F400]h:mm:ss\ AM/PM"/>
    <numFmt numFmtId="201" formatCode="[$-FC19]d\ mmmm\ yyyy\ &quot;г.&quot;"/>
    <numFmt numFmtId="202" formatCode="0.0000"/>
    <numFmt numFmtId="203" formatCode="#,##0\ &quot;р.&quot;;\-#,##0\ &quot;р.&quot;"/>
    <numFmt numFmtId="204" formatCode="#,##0\ &quot;р.&quot;;[Red]\-#,##0\ &quot;р.&quot;"/>
    <numFmt numFmtId="205" formatCode="#,##0.00\ &quot;р.&quot;;\-#,##0.00\ &quot;р.&quot;"/>
    <numFmt numFmtId="206" formatCode="#,##0.00\ &quot;р.&quot;;[Red]\-#,##0.00\ &quot;р.&quot;"/>
    <numFmt numFmtId="207" formatCode="_-* #,##0\ &quot;р.&quot;_-;\-* #,##0\ &quot;р.&quot;_-;_-* &quot;-&quot;\ &quot;р.&quot;_-;_-@_-"/>
    <numFmt numFmtId="208" formatCode="_-* #,##0\ _р_._-;\-* #,##0\ _р_._-;_-* &quot;-&quot;\ _р_._-;_-@_-"/>
    <numFmt numFmtId="209" formatCode="_-* #,##0.00\ &quot;р.&quot;_-;\-* #,##0.00\ &quot;р.&quot;_-;_-* &quot;-&quot;??\ &quot;р.&quot;_-;_-@_-"/>
    <numFmt numFmtId="210" formatCode="_-* #,##0.00\ _р_._-;\-* #,##0.00\ _р_._-;_-* &quot;-&quot;??\ _р_._-;_-@_-"/>
    <numFmt numFmtId="211" formatCode="0.00_ ;[Red]\-0.00\ "/>
    <numFmt numFmtId="212" formatCode="0_ ;\-0\ "/>
    <numFmt numFmtId="213" formatCode="0.00000"/>
    <numFmt numFmtId="214" formatCode="0.000000"/>
    <numFmt numFmtId="215" formatCode="0.0000000"/>
    <numFmt numFmtId="216" formatCode="0.00000000"/>
    <numFmt numFmtId="217" formatCode="0.000000000"/>
    <numFmt numFmtId="218" formatCode="0.0000000000"/>
    <numFmt numFmtId="219" formatCode="0.00000000000"/>
    <numFmt numFmtId="220" formatCode="#,##0.00&quot;р.&quot;"/>
    <numFmt numFmtId="221" formatCode="#,##0.00_р_."/>
    <numFmt numFmtId="222" formatCode="#,##0.000"/>
    <numFmt numFmtId="223" formatCode="#,##0.0_ ;[Red]\-#,##0.0\ "/>
    <numFmt numFmtId="224" formatCode="#,##0.0000"/>
    <numFmt numFmtId="225" formatCode="#,##0.00000"/>
  </numFmts>
  <fonts count="30">
    <font>
      <sz val="10"/>
      <name val="Arial"/>
      <family val="0"/>
    </font>
    <font>
      <u val="single"/>
      <sz val="9.8"/>
      <color indexed="12"/>
      <name val="Arial"/>
      <family val="2"/>
    </font>
    <font>
      <u val="single"/>
      <sz val="9.8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i/>
      <sz val="9"/>
      <color indexed="8"/>
      <name val="Cambria"/>
      <family val="1"/>
    </font>
    <font>
      <i/>
      <sz val="9"/>
      <color rgb="FF000000"/>
      <name val="Cambria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/>
      <protection/>
    </xf>
    <xf numFmtId="49" fontId="29" fillId="0" borderId="1">
      <alignment horizontal="left" vertical="center" wrapText="1" indent="1"/>
      <protection/>
    </xf>
    <xf numFmtId="4" fontId="29" fillId="0" borderId="2">
      <alignment horizontal="right" vertical="center" shrinkToFit="1"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3" applyNumberFormat="0" applyAlignment="0" applyProtection="0"/>
    <xf numFmtId="0" fontId="13" fillId="20" borderId="4" applyNumberFormat="0" applyAlignment="0" applyProtection="0"/>
    <xf numFmtId="0" fontId="14" fillId="20" borderId="3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1" borderId="9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/>
      <protection locked="0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2" xfId="0" applyFont="1" applyFill="1" applyBorder="1" applyAlignment="1">
      <alignment horizontal="center"/>
    </xf>
    <xf numFmtId="49" fontId="4" fillId="0" borderId="1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189" fontId="0" fillId="0" borderId="0" xfId="0" applyNumberFormat="1" applyAlignment="1">
      <alignment/>
    </xf>
    <xf numFmtId="4" fontId="4" fillId="24" borderId="0" xfId="0" applyNumberFormat="1" applyFont="1" applyFill="1" applyBorder="1" applyAlignment="1">
      <alignment horizontal="center"/>
    </xf>
    <xf numFmtId="4" fontId="4" fillId="24" borderId="0" xfId="0" applyNumberFormat="1" applyFont="1" applyFill="1" applyBorder="1" applyAlignment="1" applyProtection="1">
      <alignment/>
      <protection locked="0"/>
    </xf>
    <xf numFmtId="4" fontId="3" fillId="24" borderId="12" xfId="0" applyNumberFormat="1" applyFont="1" applyFill="1" applyBorder="1" applyAlignment="1">
      <alignment horizontal="center" wrapText="1"/>
    </xf>
    <xf numFmtId="4" fontId="3" fillId="24" borderId="12" xfId="0" applyNumberFormat="1" applyFont="1" applyFill="1" applyBorder="1" applyAlignment="1">
      <alignment horizontal="center" vertical="center" wrapText="1"/>
    </xf>
    <xf numFmtId="4" fontId="4" fillId="25" borderId="12" xfId="0" applyNumberFormat="1" applyFont="1" applyFill="1" applyBorder="1" applyAlignment="1" applyProtection="1">
      <alignment horizontal="center"/>
      <protection locked="0"/>
    </xf>
    <xf numFmtId="4" fontId="4" fillId="24" borderId="0" xfId="0" applyNumberFormat="1" applyFont="1" applyFill="1" applyAlignment="1">
      <alignment horizontal="center"/>
    </xf>
    <xf numFmtId="4" fontId="4" fillId="24" borderId="0" xfId="0" applyNumberFormat="1" applyFont="1" applyFill="1" applyAlignment="1" applyProtection="1">
      <alignment/>
      <protection locked="0"/>
    </xf>
    <xf numFmtId="4" fontId="0" fillId="24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" fontId="4" fillId="25" borderId="12" xfId="0" applyNumberFormat="1" applyFont="1" applyFill="1" applyBorder="1" applyAlignment="1" applyProtection="1">
      <alignment horizontal="center" vertical="center"/>
      <protection locked="0"/>
    </xf>
    <xf numFmtId="4" fontId="6" fillId="24" borderId="12" xfId="0" applyNumberFormat="1" applyFont="1" applyFill="1" applyBorder="1" applyAlignment="1" applyProtection="1">
      <alignment horizontal="center" vertical="center"/>
      <protection locked="0"/>
    </xf>
    <xf numFmtId="4" fontId="4" fillId="24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7" fillId="26" borderId="12" xfId="0" applyFont="1" applyFill="1" applyBorder="1" applyAlignment="1">
      <alignment horizontal="left" vertical="center" wrapText="1"/>
    </xf>
    <xf numFmtId="0" fontId="4" fillId="25" borderId="12" xfId="0" applyFont="1" applyFill="1" applyBorder="1" applyAlignment="1">
      <alignment horizontal="left" vertical="center" wrapText="1"/>
    </xf>
    <xf numFmtId="49" fontId="7" fillId="27" borderId="12" xfId="0" applyNumberFormat="1" applyFont="1" applyFill="1" applyBorder="1" applyAlignment="1" applyProtection="1">
      <alignment horizontal="left" vertical="center" wrapText="1"/>
      <protection locked="0"/>
    </xf>
    <xf numFmtId="4" fontId="3" fillId="24" borderId="12" xfId="0" applyNumberFormat="1" applyFont="1" applyFill="1" applyBorder="1" applyAlignment="1" applyProtection="1">
      <alignment horizontal="center" vertical="center"/>
      <protection locked="0"/>
    </xf>
    <xf numFmtId="4" fontId="5" fillId="24" borderId="12" xfId="0" applyNumberFormat="1" applyFont="1" applyFill="1" applyBorder="1" applyAlignment="1" applyProtection="1">
      <alignment horizontal="center" vertical="center"/>
      <protection locked="0"/>
    </xf>
    <xf numFmtId="9" fontId="3" fillId="0" borderId="12" xfId="0" applyNumberFormat="1" applyFont="1" applyFill="1" applyBorder="1" applyAlignment="1" applyProtection="1">
      <alignment horizontal="center" vertical="center"/>
      <protection locked="0"/>
    </xf>
    <xf numFmtId="9" fontId="4" fillId="0" borderId="12" xfId="0" applyNumberFormat="1" applyFont="1" applyFill="1" applyBorder="1" applyAlignment="1" applyProtection="1">
      <alignment horizontal="center" vertical="center"/>
      <protection locked="0"/>
    </xf>
    <xf numFmtId="4" fontId="3" fillId="24" borderId="12" xfId="0" applyNumberFormat="1" applyFont="1" applyFill="1" applyBorder="1" applyAlignment="1" applyProtection="1">
      <alignment horizontal="center" vertical="center"/>
      <protection locked="0"/>
    </xf>
    <xf numFmtId="4" fontId="5" fillId="24" borderId="12" xfId="0" applyNumberFormat="1" applyFont="1" applyFill="1" applyBorder="1" applyAlignment="1" applyProtection="1">
      <alignment horizontal="center" vertical="center"/>
      <protection locked="0"/>
    </xf>
    <xf numFmtId="4" fontId="6" fillId="0" borderId="12" xfId="0" applyNumberFormat="1" applyFont="1" applyFill="1" applyBorder="1" applyAlignment="1" applyProtection="1">
      <alignment horizontal="center" vertical="center"/>
      <protection locked="0"/>
    </xf>
    <xf numFmtId="4" fontId="4" fillId="24" borderId="12" xfId="0" applyNumberFormat="1" applyFont="1" applyFill="1" applyBorder="1" applyAlignment="1" applyProtection="1">
      <alignment horizontal="center" vertical="center" wrapText="1"/>
      <protection locked="0"/>
    </xf>
    <xf numFmtId="4" fontId="6" fillId="24" borderId="12" xfId="0" applyNumberFormat="1" applyFont="1" applyFill="1" applyBorder="1" applyAlignment="1" applyProtection="1">
      <alignment horizontal="center" vertical="center"/>
      <protection locked="0"/>
    </xf>
    <xf numFmtId="4" fontId="4" fillId="24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24" borderId="12" xfId="0" applyNumberFormat="1" applyFont="1" applyFill="1" applyBorder="1" applyAlignment="1" applyProtection="1">
      <alignment horizontal="center" vertical="center" wrapText="1"/>
      <protection locked="0"/>
    </xf>
    <xf numFmtId="4" fontId="8" fillId="26" borderId="12" xfId="0" applyNumberFormat="1" applyFont="1" applyFill="1" applyBorder="1" applyAlignment="1">
      <alignment horizontal="center" vertical="center"/>
    </xf>
    <xf numFmtId="9" fontId="3" fillId="26" borderId="12" xfId="0" applyNumberFormat="1" applyFont="1" applyFill="1" applyBorder="1" applyAlignment="1" applyProtection="1">
      <alignment horizontal="center" vertical="center"/>
      <protection locked="0"/>
    </xf>
    <xf numFmtId="4" fontId="4" fillId="0" borderId="12" xfId="0" applyNumberFormat="1" applyFont="1" applyFill="1" applyBorder="1" applyAlignment="1">
      <alignment horizontal="center" vertical="center"/>
    </xf>
    <xf numFmtId="4" fontId="4" fillId="25" borderId="12" xfId="0" applyNumberFormat="1" applyFont="1" applyFill="1" applyBorder="1" applyAlignment="1" applyProtection="1">
      <alignment horizontal="center" vertical="center"/>
      <protection locked="0"/>
    </xf>
    <xf numFmtId="4" fontId="3" fillId="25" borderId="12" xfId="0" applyNumberFormat="1" applyFont="1" applyFill="1" applyBorder="1" applyAlignment="1" applyProtection="1">
      <alignment horizontal="center" vertical="center"/>
      <protection locked="0"/>
    </xf>
    <xf numFmtId="4" fontId="7" fillId="27" borderId="12" xfId="0" applyNumberFormat="1" applyFont="1" applyFill="1" applyBorder="1" applyAlignment="1" applyProtection="1">
      <alignment horizontal="center" vertical="center"/>
      <protection locked="0"/>
    </xf>
    <xf numFmtId="9" fontId="3" fillId="27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>
      <alignment horizontal="left" vertical="center" wrapText="1" shrinkToFit="1"/>
    </xf>
    <xf numFmtId="49" fontId="4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>
      <alignment horizontal="left" vertical="center"/>
    </xf>
    <xf numFmtId="4" fontId="4" fillId="24" borderId="15" xfId="0" applyNumberFormat="1" applyFont="1" applyFill="1" applyBorder="1" applyAlignment="1">
      <alignment horizontal="center" vertical="center" wrapText="1"/>
    </xf>
    <xf numFmtId="4" fontId="4" fillId="24" borderId="12" xfId="0" applyNumberFormat="1" applyFont="1" applyFill="1" applyBorder="1" applyAlignment="1">
      <alignment horizontal="center" vertical="center"/>
    </xf>
    <xf numFmtId="4" fontId="6" fillId="24" borderId="12" xfId="0" applyNumberFormat="1" applyFont="1" applyFill="1" applyBorder="1" applyAlignment="1">
      <alignment horizontal="center" vertical="center"/>
    </xf>
    <xf numFmtId="4" fontId="4" fillId="24" borderId="15" xfId="0" applyNumberFormat="1" applyFont="1" applyFill="1" applyBorder="1" applyAlignment="1">
      <alignment horizontal="center" vertical="center"/>
    </xf>
    <xf numFmtId="4" fontId="3" fillId="24" borderId="12" xfId="0" applyNumberFormat="1" applyFont="1" applyFill="1" applyBorder="1" applyAlignment="1">
      <alignment horizontal="center" vertical="center" wrapText="1"/>
    </xf>
    <xf numFmtId="4" fontId="4" fillId="24" borderId="12" xfId="0" applyNumberFormat="1" applyFont="1" applyFill="1" applyBorder="1" applyAlignment="1">
      <alignment horizontal="center" vertical="center" wrapText="1"/>
    </xf>
    <xf numFmtId="9" fontId="7" fillId="27" borderId="12" xfId="66" applyNumberFormat="1" applyFont="1" applyFill="1" applyBorder="1" applyAlignment="1" applyProtection="1">
      <alignment horizontal="center" vertical="center"/>
      <protection locked="0"/>
    </xf>
    <xf numFmtId="188" fontId="3" fillId="0" borderId="12" xfId="66" applyNumberFormat="1" applyFont="1" applyFill="1" applyBorder="1" applyAlignment="1" applyProtection="1">
      <alignment horizontal="center" vertical="center"/>
      <protection locked="0"/>
    </xf>
    <xf numFmtId="4" fontId="7" fillId="24" borderId="12" xfId="0" applyNumberFormat="1" applyFont="1" applyFill="1" applyBorder="1" applyAlignment="1" applyProtection="1">
      <alignment horizontal="center" vertical="center"/>
      <protection locked="0"/>
    </xf>
    <xf numFmtId="4" fontId="27" fillId="24" borderId="12" xfId="0" applyNumberFormat="1" applyFont="1" applyFill="1" applyBorder="1" applyAlignment="1" applyProtection="1">
      <alignment horizontal="center" vertical="center"/>
      <protection locked="0"/>
    </xf>
    <xf numFmtId="188" fontId="7" fillId="0" borderId="12" xfId="0" applyNumberFormat="1" applyFont="1" applyFill="1" applyBorder="1" applyAlignment="1" applyProtection="1">
      <alignment horizontal="center" vertical="center"/>
      <protection locked="0"/>
    </xf>
    <xf numFmtId="4" fontId="3" fillId="25" borderId="12" xfId="0" applyNumberFormat="1" applyFont="1" applyFill="1" applyBorder="1" applyAlignment="1" applyProtection="1">
      <alignment horizontal="center" vertical="center"/>
      <protection locked="0"/>
    </xf>
    <xf numFmtId="9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26" borderId="12" xfId="0" applyFont="1" applyFill="1" applyBorder="1" applyAlignment="1">
      <alignment horizontal="left" vertical="center"/>
    </xf>
    <xf numFmtId="4" fontId="8" fillId="26" borderId="12" xfId="0" applyNumberFormat="1" applyFont="1" applyFill="1" applyBorder="1" applyAlignment="1" applyProtection="1">
      <alignment horizontal="center" vertical="center"/>
      <protection locked="0"/>
    </xf>
    <xf numFmtId="9" fontId="8" fillId="26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Alignment="1" applyProtection="1">
      <alignment horizontal="center"/>
      <protection locked="0"/>
    </xf>
    <xf numFmtId="0" fontId="7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xl32" xfId="34"/>
    <cellStyle name="xl5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2 2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4"/>
  <sheetViews>
    <sheetView tabSelected="1" zoomScale="90" zoomScaleNormal="90" zoomScalePageLayoutView="0" workbookViewId="0" topLeftCell="A100">
      <selection activeCell="C109" sqref="C109:C110"/>
    </sheetView>
  </sheetViews>
  <sheetFormatPr defaultColWidth="9.140625" defaultRowHeight="12.75"/>
  <cols>
    <col min="1" max="1" width="71.421875" style="12" customWidth="1"/>
    <col min="2" max="2" width="17.00390625" style="22" customWidth="1"/>
    <col min="3" max="3" width="15.7109375" style="22" customWidth="1"/>
    <col min="4" max="4" width="9.28125" style="1" customWidth="1"/>
    <col min="5" max="5" width="17.28125" style="0" customWidth="1"/>
    <col min="6" max="6" width="10.421875" style="0" customWidth="1"/>
    <col min="7" max="7" width="10.140625" style="0" bestFit="1" customWidth="1"/>
  </cols>
  <sheetData>
    <row r="1" spans="1:4" ht="18.75" customHeight="1">
      <c r="A1" s="83" t="s">
        <v>0</v>
      </c>
      <c r="B1" s="83"/>
      <c r="C1" s="83"/>
      <c r="D1" s="83"/>
    </row>
    <row r="2" spans="1:4" ht="13.5">
      <c r="A2" s="83" t="s">
        <v>1</v>
      </c>
      <c r="B2" s="83"/>
      <c r="C2" s="83"/>
      <c r="D2" s="83"/>
    </row>
    <row r="3" spans="1:4" ht="20.25" customHeight="1">
      <c r="A3" s="84" t="s">
        <v>155</v>
      </c>
      <c r="B3" s="84"/>
      <c r="C3" s="84"/>
      <c r="D3" s="84"/>
    </row>
    <row r="4" spans="1:4" ht="12" customHeight="1">
      <c r="A4" s="2"/>
      <c r="B4" s="15"/>
      <c r="C4" s="16"/>
      <c r="D4" s="3" t="s">
        <v>2</v>
      </c>
    </row>
    <row r="5" spans="1:4" s="5" customFormat="1" ht="55.5" customHeight="1">
      <c r="A5" s="4" t="s">
        <v>3</v>
      </c>
      <c r="B5" s="17" t="s">
        <v>104</v>
      </c>
      <c r="C5" s="18" t="s">
        <v>156</v>
      </c>
      <c r="D5" s="4" t="s">
        <v>4</v>
      </c>
    </row>
    <row r="6" spans="1:4" s="5" customFormat="1" ht="13.5">
      <c r="A6" s="6">
        <v>1</v>
      </c>
      <c r="B6" s="19" t="s">
        <v>5</v>
      </c>
      <c r="C6" s="19" t="s">
        <v>6</v>
      </c>
      <c r="D6" s="7" t="s">
        <v>7</v>
      </c>
    </row>
    <row r="7" spans="1:4" ht="16.5">
      <c r="A7" s="85" t="s">
        <v>8</v>
      </c>
      <c r="B7" s="85"/>
      <c r="C7" s="85"/>
      <c r="D7" s="85"/>
    </row>
    <row r="8" spans="1:6" ht="13.5">
      <c r="A8" s="31" t="s">
        <v>9</v>
      </c>
      <c r="B8" s="39">
        <f>SUM(B9)</f>
        <v>251235</v>
      </c>
      <c r="C8" s="40">
        <f>SUM(C9)</f>
        <v>257152.77000000002</v>
      </c>
      <c r="D8" s="41">
        <f>SUM(C8/B8)</f>
        <v>1.0235547196847574</v>
      </c>
      <c r="E8" s="24"/>
      <c r="F8" s="24"/>
    </row>
    <row r="9" spans="1:4" ht="13.5">
      <c r="A9" s="32" t="s">
        <v>70</v>
      </c>
      <c r="B9" s="39">
        <f>SUM(B10:B13)</f>
        <v>251235</v>
      </c>
      <c r="C9" s="39">
        <f>SUM(C10:C13)</f>
        <v>257152.77000000002</v>
      </c>
      <c r="D9" s="41">
        <f aca="true" t="shared" si="0" ref="D9:D113">SUM(C9/B9)</f>
        <v>1.0235547196847574</v>
      </c>
    </row>
    <row r="10" spans="1:7" ht="63.75" customHeight="1">
      <c r="A10" s="27" t="s">
        <v>10</v>
      </c>
      <c r="B10" s="28">
        <v>243535</v>
      </c>
      <c r="C10" s="29">
        <v>249301.75</v>
      </c>
      <c r="D10" s="42">
        <f t="shared" si="0"/>
        <v>1.023679347937668</v>
      </c>
      <c r="G10" s="13"/>
    </row>
    <row r="11" spans="1:4" ht="87" customHeight="1">
      <c r="A11" s="27" t="s">
        <v>59</v>
      </c>
      <c r="B11" s="28">
        <v>4100</v>
      </c>
      <c r="C11" s="29">
        <v>4148.65</v>
      </c>
      <c r="D11" s="42">
        <f t="shared" si="0"/>
        <v>1.0118658536585365</v>
      </c>
    </row>
    <row r="12" spans="1:4" ht="48.75" customHeight="1">
      <c r="A12" s="27" t="s">
        <v>102</v>
      </c>
      <c r="B12" s="28">
        <v>2550</v>
      </c>
      <c r="C12" s="29">
        <v>2682.17</v>
      </c>
      <c r="D12" s="42">
        <f t="shared" si="0"/>
        <v>1.0518313725490196</v>
      </c>
    </row>
    <row r="13" spans="1:4" ht="69" customHeight="1">
      <c r="A13" s="27" t="s">
        <v>103</v>
      </c>
      <c r="B13" s="28">
        <v>1050</v>
      </c>
      <c r="C13" s="29">
        <v>1020.2</v>
      </c>
      <c r="D13" s="42">
        <f t="shared" si="0"/>
        <v>0.9716190476190477</v>
      </c>
    </row>
    <row r="14" spans="1:4" ht="19.5" customHeight="1">
      <c r="A14" s="31" t="s">
        <v>62</v>
      </c>
      <c r="B14" s="43">
        <v>9790</v>
      </c>
      <c r="C14" s="44">
        <v>9940.96</v>
      </c>
      <c r="D14" s="41">
        <f t="shared" si="0"/>
        <v>1.0154198161389172</v>
      </c>
    </row>
    <row r="15" spans="1:4" ht="17.25" customHeight="1">
      <c r="A15" s="31" t="s">
        <v>11</v>
      </c>
      <c r="B15" s="39">
        <f>B16+B19+B20+B21</f>
        <v>43100</v>
      </c>
      <c r="C15" s="39">
        <f>C16+C19+C20+C21</f>
        <v>47376.07000000001</v>
      </c>
      <c r="D15" s="41">
        <f t="shared" si="0"/>
        <v>1.0992127610208817</v>
      </c>
    </row>
    <row r="16" spans="1:4" ht="30.75" customHeight="1">
      <c r="A16" s="27" t="s">
        <v>12</v>
      </c>
      <c r="B16" s="28">
        <f>SUM(B17:B18)</f>
        <v>31600</v>
      </c>
      <c r="C16" s="28">
        <f>SUM(C17:C18)</f>
        <v>32647.38</v>
      </c>
      <c r="D16" s="42">
        <f t="shared" si="0"/>
        <v>1.0331449367088608</v>
      </c>
    </row>
    <row r="17" spans="1:4" ht="28.5" customHeight="1">
      <c r="A17" s="27" t="s">
        <v>13</v>
      </c>
      <c r="B17" s="28">
        <v>16800</v>
      </c>
      <c r="C17" s="29">
        <v>17346.45</v>
      </c>
      <c r="D17" s="42">
        <f t="shared" si="0"/>
        <v>1.0325267857142857</v>
      </c>
    </row>
    <row r="18" spans="1:4" ht="30" customHeight="1">
      <c r="A18" s="27" t="s">
        <v>92</v>
      </c>
      <c r="B18" s="28">
        <v>14800</v>
      </c>
      <c r="C18" s="29">
        <v>15300.93</v>
      </c>
      <c r="D18" s="42">
        <f t="shared" si="0"/>
        <v>1.0338466216216216</v>
      </c>
    </row>
    <row r="19" spans="1:4" ht="30" customHeight="1">
      <c r="A19" s="27" t="s">
        <v>146</v>
      </c>
      <c r="B19" s="28">
        <v>0</v>
      </c>
      <c r="C19" s="29">
        <v>-37.37</v>
      </c>
      <c r="D19" s="42">
        <v>0</v>
      </c>
    </row>
    <row r="20" spans="1:4" ht="30" customHeight="1">
      <c r="A20" s="27" t="s">
        <v>157</v>
      </c>
      <c r="B20" s="28">
        <v>0</v>
      </c>
      <c r="C20" s="29">
        <v>2.61</v>
      </c>
      <c r="D20" s="42">
        <v>0</v>
      </c>
    </row>
    <row r="21" spans="1:4" ht="28.5" customHeight="1">
      <c r="A21" s="27" t="s">
        <v>14</v>
      </c>
      <c r="B21" s="28">
        <v>11500</v>
      </c>
      <c r="C21" s="29">
        <v>14763.45</v>
      </c>
      <c r="D21" s="42">
        <f t="shared" si="0"/>
        <v>1.2837782608695654</v>
      </c>
    </row>
    <row r="22" spans="1:4" ht="19.5" customHeight="1">
      <c r="A22" s="33" t="s">
        <v>15</v>
      </c>
      <c r="B22" s="39">
        <f>B23+B24+B25</f>
        <v>73261</v>
      </c>
      <c r="C22" s="39">
        <f>C23+C24+C25</f>
        <v>74870.56</v>
      </c>
      <c r="D22" s="41">
        <f t="shared" si="0"/>
        <v>1.0219702160767665</v>
      </c>
    </row>
    <row r="23" spans="1:4" ht="42.75" customHeight="1">
      <c r="A23" s="27" t="s">
        <v>16</v>
      </c>
      <c r="B23" s="28">
        <v>17011</v>
      </c>
      <c r="C23" s="29">
        <v>17555.9</v>
      </c>
      <c r="D23" s="42">
        <f t="shared" si="0"/>
        <v>1.032032214449474</v>
      </c>
    </row>
    <row r="24" spans="1:4" ht="24" customHeight="1">
      <c r="A24" s="27" t="s">
        <v>17</v>
      </c>
      <c r="B24" s="28">
        <v>38600</v>
      </c>
      <c r="C24" s="29">
        <v>38959.29</v>
      </c>
      <c r="D24" s="42">
        <f t="shared" si="0"/>
        <v>1.0093080310880829</v>
      </c>
    </row>
    <row r="25" spans="1:4" ht="22.5" customHeight="1">
      <c r="A25" s="27" t="s">
        <v>18</v>
      </c>
      <c r="B25" s="28">
        <f>SUM(B26:B27)</f>
        <v>17650</v>
      </c>
      <c r="C25" s="29">
        <f>SUM(C26:C27)</f>
        <v>18355.37</v>
      </c>
      <c r="D25" s="42">
        <f t="shared" si="0"/>
        <v>1.0399643059490085</v>
      </c>
    </row>
    <row r="26" spans="1:4" ht="28.5" customHeight="1">
      <c r="A26" s="27" t="s">
        <v>79</v>
      </c>
      <c r="B26" s="28">
        <v>13500</v>
      </c>
      <c r="C26" s="29">
        <v>14125.8</v>
      </c>
      <c r="D26" s="42">
        <f t="shared" si="0"/>
        <v>1.0463555555555555</v>
      </c>
    </row>
    <row r="27" spans="1:4" ht="33.75" customHeight="1">
      <c r="A27" s="27" t="s">
        <v>80</v>
      </c>
      <c r="B27" s="28">
        <v>4150</v>
      </c>
      <c r="C27" s="29">
        <v>4229.57</v>
      </c>
      <c r="D27" s="42">
        <f t="shared" si="0"/>
        <v>1.0191734939759036</v>
      </c>
    </row>
    <row r="28" spans="1:6" ht="19.5" customHeight="1">
      <c r="A28" s="33" t="s">
        <v>19</v>
      </c>
      <c r="B28" s="39">
        <f>SUM(B29:B30)</f>
        <v>6290</v>
      </c>
      <c r="C28" s="40">
        <f>SUM(C29:C30)</f>
        <v>6562.21</v>
      </c>
      <c r="D28" s="41">
        <f t="shared" si="0"/>
        <v>1.0432766295707472</v>
      </c>
      <c r="E28" s="13"/>
      <c r="F28" s="13"/>
    </row>
    <row r="29" spans="1:4" ht="45.75" customHeight="1">
      <c r="A29" s="27" t="s">
        <v>100</v>
      </c>
      <c r="B29" s="28">
        <v>5945</v>
      </c>
      <c r="C29" s="29">
        <v>6192.21</v>
      </c>
      <c r="D29" s="42">
        <f t="shared" si="0"/>
        <v>1.041582842724979</v>
      </c>
    </row>
    <row r="30" spans="1:4" ht="30.75" customHeight="1">
      <c r="A30" s="27" t="s">
        <v>20</v>
      </c>
      <c r="B30" s="28">
        <v>345</v>
      </c>
      <c r="C30" s="29">
        <v>370</v>
      </c>
      <c r="D30" s="42">
        <f t="shared" si="0"/>
        <v>1.0724637681159421</v>
      </c>
    </row>
    <row r="31" spans="1:6" ht="33" customHeight="1">
      <c r="A31" s="33" t="s">
        <v>21</v>
      </c>
      <c r="B31" s="39">
        <f>SUM(B32:B35)</f>
        <v>16006</v>
      </c>
      <c r="C31" s="40">
        <f>SUM(C32:C35)</f>
        <v>15562.77</v>
      </c>
      <c r="D31" s="41">
        <f t="shared" si="0"/>
        <v>0.9723085093090091</v>
      </c>
      <c r="E31" s="24"/>
      <c r="F31" s="24"/>
    </row>
    <row r="32" spans="1:5" ht="59.25" customHeight="1">
      <c r="A32" s="27" t="s">
        <v>60</v>
      </c>
      <c r="B32" s="28">
        <v>12000</v>
      </c>
      <c r="C32" s="29">
        <v>11426.88</v>
      </c>
      <c r="D32" s="42">
        <f t="shared" si="0"/>
        <v>0.95224</v>
      </c>
      <c r="E32" s="14"/>
    </row>
    <row r="33" spans="1:4" ht="46.5" customHeight="1">
      <c r="A33" s="27" t="s">
        <v>68</v>
      </c>
      <c r="B33" s="28">
        <v>46</v>
      </c>
      <c r="C33" s="29">
        <v>46.1</v>
      </c>
      <c r="D33" s="42">
        <f t="shared" si="0"/>
        <v>1.0021739130434784</v>
      </c>
    </row>
    <row r="34" spans="1:4" ht="33.75" customHeight="1">
      <c r="A34" s="27" t="s">
        <v>22</v>
      </c>
      <c r="B34" s="28">
        <v>960</v>
      </c>
      <c r="C34" s="45">
        <v>973.62</v>
      </c>
      <c r="D34" s="42">
        <f t="shared" si="0"/>
        <v>1.0141875</v>
      </c>
    </row>
    <row r="35" spans="1:4" ht="30" customHeight="1">
      <c r="A35" s="27" t="s">
        <v>23</v>
      </c>
      <c r="B35" s="28">
        <v>3000</v>
      </c>
      <c r="C35" s="45">
        <v>3116.17</v>
      </c>
      <c r="D35" s="42">
        <f t="shared" si="0"/>
        <v>1.0387233333333334</v>
      </c>
    </row>
    <row r="36" spans="1:4" ht="19.5" customHeight="1">
      <c r="A36" s="33" t="s">
        <v>24</v>
      </c>
      <c r="B36" s="39">
        <f>SUM(B37)</f>
        <v>4075</v>
      </c>
      <c r="C36" s="40">
        <f>SUM(C37)</f>
        <v>4057.64</v>
      </c>
      <c r="D36" s="41">
        <f t="shared" si="0"/>
        <v>0.9957398773006134</v>
      </c>
    </row>
    <row r="37" spans="1:4" ht="22.5" customHeight="1">
      <c r="A37" s="27" t="s">
        <v>25</v>
      </c>
      <c r="B37" s="46">
        <v>4075</v>
      </c>
      <c r="C37" s="29">
        <v>4057.64</v>
      </c>
      <c r="D37" s="42">
        <f t="shared" si="0"/>
        <v>0.9957398773006134</v>
      </c>
    </row>
    <row r="38" spans="1:4" ht="28.5" customHeight="1">
      <c r="A38" s="34" t="s">
        <v>91</v>
      </c>
      <c r="B38" s="40">
        <f>SUM(B39:B41)</f>
        <v>6270</v>
      </c>
      <c r="C38" s="40">
        <f>SUM(C39:C41)</f>
        <v>6333.03</v>
      </c>
      <c r="D38" s="41">
        <f t="shared" si="0"/>
        <v>1.0100526315789473</v>
      </c>
    </row>
    <row r="39" spans="1:4" ht="30" customHeight="1">
      <c r="A39" s="35" t="s">
        <v>90</v>
      </c>
      <c r="B39" s="47">
        <v>250</v>
      </c>
      <c r="C39" s="47">
        <v>299.29</v>
      </c>
      <c r="D39" s="42">
        <f t="shared" si="0"/>
        <v>1.19716</v>
      </c>
    </row>
    <row r="40" spans="1:4" ht="28.5" customHeight="1">
      <c r="A40" s="35" t="s">
        <v>26</v>
      </c>
      <c r="B40" s="47">
        <v>600</v>
      </c>
      <c r="C40" s="47">
        <v>704.41</v>
      </c>
      <c r="D40" s="42">
        <f t="shared" si="0"/>
        <v>1.1740166666666667</v>
      </c>
    </row>
    <row r="41" spans="1:4" ht="24.75" customHeight="1">
      <c r="A41" s="35" t="s">
        <v>27</v>
      </c>
      <c r="B41" s="48">
        <v>5420</v>
      </c>
      <c r="C41" s="29">
        <v>5329.33</v>
      </c>
      <c r="D41" s="42">
        <f t="shared" si="0"/>
        <v>0.9832712177121771</v>
      </c>
    </row>
    <row r="42" spans="1:4" ht="24.75" customHeight="1">
      <c r="A42" s="33" t="s">
        <v>28</v>
      </c>
      <c r="B42" s="49">
        <f>SUM(B43:B44)</f>
        <v>6586</v>
      </c>
      <c r="C42" s="49">
        <f>SUM(C43:C44)</f>
        <v>6640.16</v>
      </c>
      <c r="D42" s="41">
        <f t="shared" si="0"/>
        <v>1.0082235044032797</v>
      </c>
    </row>
    <row r="43" spans="1:4" ht="59.25" customHeight="1">
      <c r="A43" s="27" t="s">
        <v>61</v>
      </c>
      <c r="B43" s="28">
        <v>1600</v>
      </c>
      <c r="C43" s="29">
        <v>1599.54</v>
      </c>
      <c r="D43" s="42">
        <f t="shared" si="0"/>
        <v>0.9997125</v>
      </c>
    </row>
    <row r="44" spans="1:4" ht="45.75" customHeight="1">
      <c r="A44" s="27" t="s">
        <v>29</v>
      </c>
      <c r="B44" s="28">
        <v>4986</v>
      </c>
      <c r="C44" s="29">
        <v>5040.62</v>
      </c>
      <c r="D44" s="42">
        <f t="shared" si="0"/>
        <v>1.010954673084637</v>
      </c>
    </row>
    <row r="45" spans="1:4" ht="18.75" customHeight="1">
      <c r="A45" s="33" t="s">
        <v>30</v>
      </c>
      <c r="B45" s="39">
        <v>2436</v>
      </c>
      <c r="C45" s="39">
        <v>2464.8</v>
      </c>
      <c r="D45" s="41">
        <f t="shared" si="0"/>
        <v>1.0118226600985223</v>
      </c>
    </row>
    <row r="46" spans="1:4" ht="16.5" customHeight="1">
      <c r="A46" s="33" t="s">
        <v>31</v>
      </c>
      <c r="B46" s="39">
        <f>SUM(B47:B48)</f>
        <v>1</v>
      </c>
      <c r="C46" s="39">
        <f>SUM(C47:C48)</f>
        <v>38.08</v>
      </c>
      <c r="D46" s="41">
        <v>0</v>
      </c>
    </row>
    <row r="47" spans="1:4" ht="18.75" customHeight="1">
      <c r="A47" s="27" t="s">
        <v>69</v>
      </c>
      <c r="B47" s="28">
        <v>0</v>
      </c>
      <c r="C47" s="29">
        <v>38.08</v>
      </c>
      <c r="D47" s="41">
        <v>0</v>
      </c>
    </row>
    <row r="48" spans="1:4" ht="21" customHeight="1">
      <c r="A48" s="27" t="s">
        <v>32</v>
      </c>
      <c r="B48" s="28">
        <v>1</v>
      </c>
      <c r="C48" s="29">
        <v>0</v>
      </c>
      <c r="D48" s="42">
        <f t="shared" si="0"/>
        <v>0</v>
      </c>
    </row>
    <row r="49" spans="1:6" s="8" customFormat="1" ht="24.75" customHeight="1">
      <c r="A49" s="36" t="s">
        <v>33</v>
      </c>
      <c r="B49" s="50">
        <f>SUM(B8+B14+B15+B22+B28+B31+B36+B38+B42+B45+B46)</f>
        <v>419050</v>
      </c>
      <c r="C49" s="50">
        <f>SUM(C8+C14+C15+C22+C28+C31+C36+C38+C42+C45+C46)</f>
        <v>430999.0500000001</v>
      </c>
      <c r="D49" s="51">
        <f t="shared" si="0"/>
        <v>1.0285146163942254</v>
      </c>
      <c r="E49" s="23"/>
      <c r="F49" s="23"/>
    </row>
    <row r="50" spans="1:5" s="8" customFormat="1" ht="22.5" customHeight="1">
      <c r="A50" s="86" t="s">
        <v>114</v>
      </c>
      <c r="B50" s="87"/>
      <c r="C50" s="87"/>
      <c r="D50" s="88"/>
      <c r="E50" s="23"/>
    </row>
    <row r="51" spans="1:4" ht="39" customHeight="1">
      <c r="A51" s="27" t="s">
        <v>83</v>
      </c>
      <c r="B51" s="28">
        <v>64452</v>
      </c>
      <c r="C51" s="28">
        <v>64452</v>
      </c>
      <c r="D51" s="42">
        <f t="shared" si="0"/>
        <v>1</v>
      </c>
    </row>
    <row r="52" spans="1:4" ht="39" customHeight="1">
      <c r="A52" s="27" t="s">
        <v>158</v>
      </c>
      <c r="B52" s="28">
        <v>23462</v>
      </c>
      <c r="C52" s="28">
        <v>23462</v>
      </c>
      <c r="D52" s="42">
        <f t="shared" si="0"/>
        <v>1</v>
      </c>
    </row>
    <row r="53" spans="1:4" ht="39" customHeight="1">
      <c r="A53" s="27" t="s">
        <v>153</v>
      </c>
      <c r="B53" s="28">
        <v>3490.97</v>
      </c>
      <c r="C53" s="28">
        <v>3490.97</v>
      </c>
      <c r="D53" s="42">
        <f t="shared" si="0"/>
        <v>1</v>
      </c>
    </row>
    <row r="54" spans="1:4" ht="58.5" customHeight="1">
      <c r="A54" s="27" t="s">
        <v>97</v>
      </c>
      <c r="B54" s="28">
        <v>3714.42</v>
      </c>
      <c r="C54" s="28">
        <v>3714.42</v>
      </c>
      <c r="D54" s="42">
        <f t="shared" si="0"/>
        <v>1</v>
      </c>
    </row>
    <row r="55" spans="1:4" ht="58.5" customHeight="1">
      <c r="A55" s="27" t="s">
        <v>115</v>
      </c>
      <c r="B55" s="28">
        <v>46821.11</v>
      </c>
      <c r="C55" s="28">
        <v>0</v>
      </c>
      <c r="D55" s="42">
        <f t="shared" si="0"/>
        <v>0</v>
      </c>
    </row>
    <row r="56" spans="1:4" ht="58.5" customHeight="1">
      <c r="A56" s="27" t="s">
        <v>144</v>
      </c>
      <c r="B56" s="28">
        <v>9630.3</v>
      </c>
      <c r="C56" s="28">
        <v>9630.3</v>
      </c>
      <c r="D56" s="42">
        <f t="shared" si="0"/>
        <v>1</v>
      </c>
    </row>
    <row r="57" spans="1:4" ht="30.75" customHeight="1">
      <c r="A57" s="27" t="s">
        <v>116</v>
      </c>
      <c r="B57" s="28">
        <v>5000</v>
      </c>
      <c r="C57" s="28">
        <v>5000</v>
      </c>
      <c r="D57" s="42">
        <f t="shared" si="0"/>
        <v>1</v>
      </c>
    </row>
    <row r="58" spans="1:4" ht="102" customHeight="1">
      <c r="A58" s="27" t="s">
        <v>117</v>
      </c>
      <c r="B58" s="28">
        <v>12732.72</v>
      </c>
      <c r="C58" s="28">
        <v>12732.72</v>
      </c>
      <c r="D58" s="42">
        <f t="shared" si="0"/>
        <v>1</v>
      </c>
    </row>
    <row r="59" spans="1:4" ht="66.75" customHeight="1">
      <c r="A59" s="27" t="s">
        <v>105</v>
      </c>
      <c r="B59" s="28">
        <v>1626.49</v>
      </c>
      <c r="C59" s="28">
        <v>1615.46</v>
      </c>
      <c r="D59" s="42">
        <f t="shared" si="0"/>
        <v>0.9932185257825132</v>
      </c>
    </row>
    <row r="60" spans="1:4" ht="82.5" customHeight="1">
      <c r="A60" s="27" t="s">
        <v>106</v>
      </c>
      <c r="B60" s="28">
        <v>9239.04</v>
      </c>
      <c r="C60" s="28">
        <v>9232.12</v>
      </c>
      <c r="D60" s="42">
        <f t="shared" si="0"/>
        <v>0.999251004433361</v>
      </c>
    </row>
    <row r="61" spans="1:4" ht="56.25" customHeight="1">
      <c r="A61" s="27" t="s">
        <v>107</v>
      </c>
      <c r="B61" s="28">
        <v>17443.51</v>
      </c>
      <c r="C61" s="28">
        <v>17443.51</v>
      </c>
      <c r="D61" s="42">
        <f t="shared" si="0"/>
        <v>1</v>
      </c>
    </row>
    <row r="62" spans="1:4" ht="41.25" customHeight="1">
      <c r="A62" s="27" t="s">
        <v>98</v>
      </c>
      <c r="B62" s="28">
        <v>21895.42</v>
      </c>
      <c r="C62" s="28">
        <v>21895.4</v>
      </c>
      <c r="D62" s="42">
        <f t="shared" si="0"/>
        <v>0.9999990865669626</v>
      </c>
    </row>
    <row r="63" spans="1:4" ht="48.75" customHeight="1">
      <c r="A63" s="27" t="s">
        <v>108</v>
      </c>
      <c r="B63" s="28">
        <v>1020.34</v>
      </c>
      <c r="C63" s="28">
        <v>1020.34</v>
      </c>
      <c r="D63" s="42">
        <f t="shared" si="0"/>
        <v>1</v>
      </c>
    </row>
    <row r="64" spans="1:4" ht="67.5" customHeight="1">
      <c r="A64" s="27" t="s">
        <v>109</v>
      </c>
      <c r="B64" s="28">
        <v>2562.21</v>
      </c>
      <c r="C64" s="28">
        <v>2562.21</v>
      </c>
      <c r="D64" s="42">
        <f t="shared" si="0"/>
        <v>1</v>
      </c>
    </row>
    <row r="65" spans="1:4" ht="42" customHeight="1">
      <c r="A65" s="27" t="s">
        <v>119</v>
      </c>
      <c r="B65" s="28">
        <v>372.37</v>
      </c>
      <c r="C65" s="28">
        <v>372.37</v>
      </c>
      <c r="D65" s="42">
        <f t="shared" si="0"/>
        <v>1</v>
      </c>
    </row>
    <row r="66" spans="1:4" ht="42" customHeight="1">
      <c r="A66" s="27" t="s">
        <v>118</v>
      </c>
      <c r="B66" s="28">
        <v>2431.16</v>
      </c>
      <c r="C66" s="28">
        <v>2431.16</v>
      </c>
      <c r="D66" s="42">
        <f t="shared" si="0"/>
        <v>1</v>
      </c>
    </row>
    <row r="67" spans="1:4" ht="48" customHeight="1">
      <c r="A67" s="27" t="s">
        <v>149</v>
      </c>
      <c r="B67" s="28">
        <v>541.84</v>
      </c>
      <c r="C67" s="28">
        <v>541.84</v>
      </c>
      <c r="D67" s="42">
        <f t="shared" si="0"/>
        <v>1</v>
      </c>
    </row>
    <row r="68" spans="1:4" ht="33" customHeight="1">
      <c r="A68" s="27" t="s">
        <v>120</v>
      </c>
      <c r="B68" s="28">
        <v>508.05</v>
      </c>
      <c r="C68" s="28">
        <v>508.05</v>
      </c>
      <c r="D68" s="42">
        <f t="shared" si="0"/>
        <v>1</v>
      </c>
    </row>
    <row r="69" spans="1:4" ht="45.75" customHeight="1">
      <c r="A69" s="27" t="s">
        <v>151</v>
      </c>
      <c r="B69" s="28">
        <v>2951.06</v>
      </c>
      <c r="C69" s="28">
        <v>2951.03</v>
      </c>
      <c r="D69" s="42">
        <f t="shared" si="0"/>
        <v>0.9999898341612845</v>
      </c>
    </row>
    <row r="70" spans="1:4" ht="45.75" customHeight="1">
      <c r="A70" s="27" t="s">
        <v>150</v>
      </c>
      <c r="B70" s="28">
        <v>7778.64</v>
      </c>
      <c r="C70" s="28">
        <v>7704.43</v>
      </c>
      <c r="D70" s="42">
        <f t="shared" si="0"/>
        <v>0.9904597718881449</v>
      </c>
    </row>
    <row r="71" spans="1:4" ht="75" customHeight="1">
      <c r="A71" s="27" t="s">
        <v>121</v>
      </c>
      <c r="B71" s="28">
        <v>6245.6</v>
      </c>
      <c r="C71" s="28">
        <v>6245.6</v>
      </c>
      <c r="D71" s="42">
        <f t="shared" si="0"/>
        <v>1</v>
      </c>
    </row>
    <row r="72" spans="1:4" ht="37.5" customHeight="1">
      <c r="A72" s="27" t="s">
        <v>122</v>
      </c>
      <c r="B72" s="28">
        <v>720</v>
      </c>
      <c r="C72" s="28">
        <v>720</v>
      </c>
      <c r="D72" s="42">
        <f t="shared" si="0"/>
        <v>1</v>
      </c>
    </row>
    <row r="73" spans="1:4" ht="33" customHeight="1">
      <c r="A73" s="27" t="s">
        <v>123</v>
      </c>
      <c r="B73" s="28">
        <v>25992.32</v>
      </c>
      <c r="C73" s="28">
        <v>25696.72</v>
      </c>
      <c r="D73" s="42">
        <f t="shared" si="0"/>
        <v>0.9886274099426292</v>
      </c>
    </row>
    <row r="74" spans="1:4" ht="33" customHeight="1">
      <c r="A74" s="27" t="s">
        <v>124</v>
      </c>
      <c r="B74" s="28">
        <v>2197.8</v>
      </c>
      <c r="C74" s="28">
        <v>2197.8</v>
      </c>
      <c r="D74" s="42">
        <f t="shared" si="0"/>
        <v>1</v>
      </c>
    </row>
    <row r="75" spans="1:4" ht="33" customHeight="1">
      <c r="A75" s="27" t="s">
        <v>124</v>
      </c>
      <c r="B75" s="28">
        <v>60776.46</v>
      </c>
      <c r="C75" s="28">
        <v>60776.46</v>
      </c>
      <c r="D75" s="42">
        <f t="shared" si="0"/>
        <v>1</v>
      </c>
    </row>
    <row r="76" spans="1:4" ht="33" customHeight="1">
      <c r="A76" s="27" t="s">
        <v>125</v>
      </c>
      <c r="B76" s="28">
        <v>2300</v>
      </c>
      <c r="C76" s="28">
        <v>2300</v>
      </c>
      <c r="D76" s="42">
        <f t="shared" si="0"/>
        <v>1</v>
      </c>
    </row>
    <row r="77" spans="1:4" ht="33" customHeight="1">
      <c r="A77" s="27" t="s">
        <v>154</v>
      </c>
      <c r="B77" s="28">
        <v>2535.34</v>
      </c>
      <c r="C77" s="28">
        <v>2355.79</v>
      </c>
      <c r="D77" s="42">
        <f t="shared" si="0"/>
        <v>0.9291810960265684</v>
      </c>
    </row>
    <row r="78" spans="1:4" ht="43.5" customHeight="1">
      <c r="A78" s="27" t="s">
        <v>126</v>
      </c>
      <c r="B78" s="28">
        <v>1434.48</v>
      </c>
      <c r="C78" s="28">
        <v>1220.41</v>
      </c>
      <c r="D78" s="42">
        <f t="shared" si="0"/>
        <v>0.8507682226311974</v>
      </c>
    </row>
    <row r="79" spans="1:4" ht="67.5" customHeight="1">
      <c r="A79" s="27" t="s">
        <v>145</v>
      </c>
      <c r="B79" s="28">
        <v>1965.8</v>
      </c>
      <c r="C79" s="28">
        <v>1965.77</v>
      </c>
      <c r="D79" s="42">
        <f t="shared" si="0"/>
        <v>0.999984739037542</v>
      </c>
    </row>
    <row r="80" spans="1:4" ht="67.5" customHeight="1">
      <c r="A80" s="27" t="s">
        <v>152</v>
      </c>
      <c r="B80" s="28">
        <v>553.65</v>
      </c>
      <c r="C80" s="28">
        <v>553.65</v>
      </c>
      <c r="D80" s="42">
        <f t="shared" si="0"/>
        <v>1</v>
      </c>
    </row>
    <row r="81" spans="1:4" ht="33" customHeight="1">
      <c r="A81" s="27" t="s">
        <v>127</v>
      </c>
      <c r="B81" s="28">
        <v>471.5</v>
      </c>
      <c r="C81" s="28">
        <v>471.5</v>
      </c>
      <c r="D81" s="42">
        <f t="shared" si="0"/>
        <v>1</v>
      </c>
    </row>
    <row r="82" spans="1:4" ht="33" customHeight="1">
      <c r="A82" s="27" t="s">
        <v>128</v>
      </c>
      <c r="B82" s="28">
        <v>115.1</v>
      </c>
      <c r="C82" s="28">
        <v>115.1</v>
      </c>
      <c r="D82" s="42">
        <f t="shared" si="0"/>
        <v>1</v>
      </c>
    </row>
    <row r="83" spans="1:4" ht="53.25" customHeight="1">
      <c r="A83" s="27" t="s">
        <v>147</v>
      </c>
      <c r="B83" s="28">
        <v>3609.8</v>
      </c>
      <c r="C83" s="28">
        <v>3600.52</v>
      </c>
      <c r="D83" s="42">
        <f t="shared" si="0"/>
        <v>0.9974292204554268</v>
      </c>
    </row>
    <row r="84" spans="1:4" ht="45" customHeight="1">
      <c r="A84" s="27" t="s">
        <v>129</v>
      </c>
      <c r="B84" s="28">
        <v>10111.59</v>
      </c>
      <c r="C84" s="28">
        <v>10110.1</v>
      </c>
      <c r="D84" s="42">
        <f t="shared" si="0"/>
        <v>0.99985264434179</v>
      </c>
    </row>
    <row r="85" spans="1:4" ht="45" customHeight="1">
      <c r="A85" s="27" t="s">
        <v>130</v>
      </c>
      <c r="B85" s="28">
        <v>2125.5</v>
      </c>
      <c r="C85" s="28">
        <v>2125.5</v>
      </c>
      <c r="D85" s="42">
        <f t="shared" si="0"/>
        <v>1</v>
      </c>
    </row>
    <row r="86" spans="1:4" ht="45" customHeight="1">
      <c r="A86" s="27" t="s">
        <v>131</v>
      </c>
      <c r="B86" s="28">
        <v>127.6</v>
      </c>
      <c r="C86" s="28">
        <v>127.6</v>
      </c>
      <c r="D86" s="42">
        <f t="shared" si="0"/>
        <v>1</v>
      </c>
    </row>
    <row r="87" spans="1:4" ht="33" customHeight="1">
      <c r="A87" s="27" t="s">
        <v>132</v>
      </c>
      <c r="B87" s="28">
        <v>12</v>
      </c>
      <c r="C87" s="28">
        <v>12</v>
      </c>
      <c r="D87" s="42">
        <f t="shared" si="0"/>
        <v>1</v>
      </c>
    </row>
    <row r="88" spans="1:4" ht="51.75" customHeight="1">
      <c r="A88" s="27" t="s">
        <v>133</v>
      </c>
      <c r="B88" s="28">
        <v>2282.54</v>
      </c>
      <c r="C88" s="28">
        <v>2282.54</v>
      </c>
      <c r="D88" s="42">
        <f t="shared" si="0"/>
        <v>1</v>
      </c>
    </row>
    <row r="89" spans="1:4" ht="54" customHeight="1">
      <c r="A89" s="37" t="s">
        <v>134</v>
      </c>
      <c r="B89" s="28">
        <v>3293.11</v>
      </c>
      <c r="C89" s="28">
        <v>3293.11</v>
      </c>
      <c r="D89" s="42">
        <f t="shared" si="0"/>
        <v>1</v>
      </c>
    </row>
    <row r="90" spans="1:4" ht="27" customHeight="1">
      <c r="A90" s="27" t="s">
        <v>135</v>
      </c>
      <c r="B90" s="53">
        <v>3311.29</v>
      </c>
      <c r="C90" s="28">
        <v>3311.29</v>
      </c>
      <c r="D90" s="42">
        <f t="shared" si="0"/>
        <v>1</v>
      </c>
    </row>
    <row r="91" spans="1:4" ht="33.75" customHeight="1">
      <c r="A91" s="27" t="s">
        <v>136</v>
      </c>
      <c r="B91" s="53">
        <v>1058</v>
      </c>
      <c r="C91" s="28">
        <v>1058</v>
      </c>
      <c r="D91" s="42">
        <f t="shared" si="0"/>
        <v>1</v>
      </c>
    </row>
    <row r="92" spans="1:4" ht="54" customHeight="1">
      <c r="A92" s="27" t="s">
        <v>137</v>
      </c>
      <c r="B92" s="53">
        <v>0.31</v>
      </c>
      <c r="C92" s="28">
        <v>0.31</v>
      </c>
      <c r="D92" s="42">
        <f t="shared" si="0"/>
        <v>1</v>
      </c>
    </row>
    <row r="93" spans="1:4" ht="37.5" customHeight="1">
      <c r="A93" s="27" t="s">
        <v>138</v>
      </c>
      <c r="B93" s="53">
        <v>10270.48</v>
      </c>
      <c r="C93" s="28">
        <v>10270.47</v>
      </c>
      <c r="D93" s="42">
        <f t="shared" si="0"/>
        <v>0.9999990263356727</v>
      </c>
    </row>
    <row r="94" spans="1:4" ht="117" customHeight="1">
      <c r="A94" s="27" t="s">
        <v>139</v>
      </c>
      <c r="B94" s="53">
        <v>130088.41</v>
      </c>
      <c r="C94" s="28">
        <v>130088.41</v>
      </c>
      <c r="D94" s="42">
        <f t="shared" si="0"/>
        <v>1</v>
      </c>
    </row>
    <row r="95" spans="1:4" ht="103.5" customHeight="1">
      <c r="A95" s="27" t="s">
        <v>139</v>
      </c>
      <c r="B95" s="53">
        <v>196028.37</v>
      </c>
      <c r="C95" s="28">
        <v>196028.37</v>
      </c>
      <c r="D95" s="42">
        <f t="shared" si="0"/>
        <v>1</v>
      </c>
    </row>
    <row r="96" spans="1:4" ht="39" customHeight="1">
      <c r="A96" s="27" t="s">
        <v>140</v>
      </c>
      <c r="B96" s="53">
        <v>1999.29</v>
      </c>
      <c r="C96" s="28">
        <v>1770.82</v>
      </c>
      <c r="D96" s="42">
        <f t="shared" si="0"/>
        <v>0.8857244321734216</v>
      </c>
    </row>
    <row r="97" spans="1:4" ht="39" customHeight="1">
      <c r="A97" s="27" t="s">
        <v>141</v>
      </c>
      <c r="B97" s="53">
        <v>6633.11</v>
      </c>
      <c r="C97" s="28">
        <v>6567.44</v>
      </c>
      <c r="D97" s="42">
        <f t="shared" si="0"/>
        <v>0.9900996666721945</v>
      </c>
    </row>
    <row r="98" spans="1:4" ht="52.5" customHeight="1">
      <c r="A98" s="27" t="s">
        <v>142</v>
      </c>
      <c r="B98" s="53">
        <v>8035.62</v>
      </c>
      <c r="C98" s="28">
        <v>7419.77</v>
      </c>
      <c r="D98" s="42">
        <f t="shared" si="0"/>
        <v>0.9233599896461008</v>
      </c>
    </row>
    <row r="99" spans="1:4" ht="63" customHeight="1">
      <c r="A99" s="27" t="s">
        <v>143</v>
      </c>
      <c r="B99" s="53">
        <v>18478.1</v>
      </c>
      <c r="C99" s="28">
        <v>18191.3</v>
      </c>
      <c r="D99" s="42">
        <f t="shared" si="0"/>
        <v>0.9844789236988651</v>
      </c>
    </row>
    <row r="100" spans="1:4" s="13" customFormat="1" ht="51.75" customHeight="1">
      <c r="A100" s="37" t="s">
        <v>99</v>
      </c>
      <c r="B100" s="53">
        <v>12733.56</v>
      </c>
      <c r="C100" s="28">
        <v>12733.56</v>
      </c>
      <c r="D100" s="42">
        <f t="shared" si="0"/>
        <v>1</v>
      </c>
    </row>
    <row r="101" spans="1:4" s="13" customFormat="1" ht="58.5" customHeight="1">
      <c r="A101" s="37" t="s">
        <v>159</v>
      </c>
      <c r="B101" s="53">
        <v>543.16</v>
      </c>
      <c r="C101" s="28">
        <v>543.16</v>
      </c>
      <c r="D101" s="42">
        <f t="shared" si="0"/>
        <v>1</v>
      </c>
    </row>
    <row r="102" spans="1:4" s="13" customFormat="1" ht="52.5" customHeight="1">
      <c r="A102" s="37" t="s">
        <v>160</v>
      </c>
      <c r="B102" s="53">
        <v>398.86</v>
      </c>
      <c r="C102" s="28">
        <v>398.86</v>
      </c>
      <c r="D102" s="42">
        <f t="shared" si="0"/>
        <v>1</v>
      </c>
    </row>
    <row r="103" spans="1:4" s="13" customFormat="1" ht="41.25" customHeight="1">
      <c r="A103" s="37" t="s">
        <v>161</v>
      </c>
      <c r="B103" s="53">
        <v>4530.96</v>
      </c>
      <c r="C103" s="28">
        <v>4390.34</v>
      </c>
      <c r="D103" s="42">
        <f t="shared" si="0"/>
        <v>0.9689646344262585</v>
      </c>
    </row>
    <row r="104" spans="1:4" s="13" customFormat="1" ht="42" customHeight="1">
      <c r="A104" s="37" t="s">
        <v>161</v>
      </c>
      <c r="B104" s="53">
        <v>4726.26</v>
      </c>
      <c r="C104" s="28">
        <v>4601.25</v>
      </c>
      <c r="D104" s="42">
        <f t="shared" si="0"/>
        <v>0.9735499105000571</v>
      </c>
    </row>
    <row r="105" spans="1:4" s="13" customFormat="1" ht="42" customHeight="1">
      <c r="A105" s="37" t="s">
        <v>161</v>
      </c>
      <c r="B105" s="53">
        <v>1140.55</v>
      </c>
      <c r="C105" s="28">
        <v>1124.93</v>
      </c>
      <c r="D105" s="42">
        <f t="shared" si="0"/>
        <v>0.986304852921836</v>
      </c>
    </row>
    <row r="106" spans="1:4" s="13" customFormat="1" ht="13.5">
      <c r="A106" s="31" t="s">
        <v>110</v>
      </c>
      <c r="B106" s="54">
        <f>SUM(B51:B105)</f>
        <v>764520.1699999999</v>
      </c>
      <c r="C106" s="54">
        <f>SUM(C51:C105)</f>
        <v>715428.7799999999</v>
      </c>
      <c r="D106" s="41">
        <f t="shared" si="0"/>
        <v>0.9357879727358926</v>
      </c>
    </row>
    <row r="107" spans="1:4" s="13" customFormat="1" ht="19.5" customHeight="1">
      <c r="A107" s="86" t="s">
        <v>113</v>
      </c>
      <c r="B107" s="87"/>
      <c r="C107" s="87"/>
      <c r="D107" s="88"/>
    </row>
    <row r="108" spans="1:5" s="8" customFormat="1" ht="38.25" customHeight="1">
      <c r="A108" s="35" t="s">
        <v>96</v>
      </c>
      <c r="B108" s="52">
        <v>0</v>
      </c>
      <c r="C108" s="52">
        <v>1.566</v>
      </c>
      <c r="D108" s="42"/>
      <c r="E108" s="23"/>
    </row>
    <row r="109" spans="1:4" s="13" customFormat="1" ht="27.75" customHeight="1">
      <c r="A109" s="27" t="s">
        <v>148</v>
      </c>
      <c r="B109" s="28"/>
      <c r="C109" s="28">
        <v>1365.19</v>
      </c>
      <c r="D109" s="42"/>
    </row>
    <row r="110" spans="1:4" s="13" customFormat="1" ht="41.25">
      <c r="A110" s="27" t="s">
        <v>95</v>
      </c>
      <c r="B110" s="28"/>
      <c r="C110" s="28">
        <v>-551.13</v>
      </c>
      <c r="D110" s="42"/>
    </row>
    <row r="111" spans="1:4" s="13" customFormat="1" ht="13.5">
      <c r="A111" s="31" t="s">
        <v>112</v>
      </c>
      <c r="B111" s="74">
        <f>SUM(B108:B110)</f>
        <v>0</v>
      </c>
      <c r="C111" s="74">
        <f>SUM(C108:C110)</f>
        <v>815.6260000000001</v>
      </c>
      <c r="D111" s="75"/>
    </row>
    <row r="112" spans="1:4" s="13" customFormat="1" ht="27" customHeight="1">
      <c r="A112" s="76" t="s">
        <v>111</v>
      </c>
      <c r="B112" s="77">
        <f>B106+B111</f>
        <v>764520.1699999999</v>
      </c>
      <c r="C112" s="77">
        <f>C106+C111</f>
        <v>716244.406</v>
      </c>
      <c r="D112" s="78">
        <f>SUM(C112/B112)</f>
        <v>0.9368548196707486</v>
      </c>
    </row>
    <row r="113" spans="1:4" s="13" customFormat="1" ht="32.25" customHeight="1">
      <c r="A113" s="38" t="s">
        <v>34</v>
      </c>
      <c r="B113" s="55">
        <f>B49+B112</f>
        <v>1183570.17</v>
      </c>
      <c r="C113" s="55">
        <f>C49+C112</f>
        <v>1147243.456</v>
      </c>
      <c r="D113" s="56">
        <f t="shared" si="0"/>
        <v>0.9693075113577762</v>
      </c>
    </row>
    <row r="114" spans="1:4" s="13" customFormat="1" ht="21" customHeight="1">
      <c r="A114" s="79" t="s">
        <v>35</v>
      </c>
      <c r="B114" s="80"/>
      <c r="C114" s="80"/>
      <c r="D114" s="81"/>
    </row>
    <row r="115" spans="1:4" s="13" customFormat="1" ht="21" customHeight="1">
      <c r="A115" s="57" t="s">
        <v>36</v>
      </c>
      <c r="B115" s="39">
        <f>SUM(B116:B121)</f>
        <v>158854.57</v>
      </c>
      <c r="C115" s="40">
        <f>SUM(C116:C121)</f>
        <v>150171.6</v>
      </c>
      <c r="D115" s="41">
        <f aca="true" t="shared" si="1" ref="D115:D155">SUM(C115/B115)</f>
        <v>0.9453401309134513</v>
      </c>
    </row>
    <row r="116" spans="1:4" s="13" customFormat="1" ht="28.5" customHeight="1">
      <c r="A116" s="58" t="s">
        <v>63</v>
      </c>
      <c r="B116" s="28">
        <v>1976.33</v>
      </c>
      <c r="C116" s="29">
        <v>1976.31</v>
      </c>
      <c r="D116" s="42">
        <f t="shared" si="1"/>
        <v>0.9999898802325523</v>
      </c>
    </row>
    <row r="117" spans="1:4" s="13" customFormat="1" ht="19.5" customHeight="1">
      <c r="A117" s="27" t="s">
        <v>65</v>
      </c>
      <c r="B117" s="63">
        <v>6057.67</v>
      </c>
      <c r="C117" s="29">
        <v>6046.64</v>
      </c>
      <c r="D117" s="42">
        <f t="shared" si="1"/>
        <v>0.9981791678978882</v>
      </c>
    </row>
    <row r="118" spans="1:4" s="13" customFormat="1" ht="19.5" customHeight="1">
      <c r="A118" s="27" t="s">
        <v>64</v>
      </c>
      <c r="B118" s="30">
        <v>93377.18</v>
      </c>
      <c r="C118" s="29">
        <v>93179.8</v>
      </c>
      <c r="D118" s="42">
        <f t="shared" si="1"/>
        <v>0.9978862073153206</v>
      </c>
    </row>
    <row r="119" spans="1:4" s="13" customFormat="1" ht="19.5" customHeight="1">
      <c r="A119" s="27" t="s">
        <v>93</v>
      </c>
      <c r="B119" s="30">
        <v>127.6</v>
      </c>
      <c r="C119" s="29">
        <v>127.6</v>
      </c>
      <c r="D119" s="42">
        <f t="shared" si="1"/>
        <v>1</v>
      </c>
    </row>
    <row r="120" spans="1:4" s="13" customFormat="1" ht="19.5" customHeight="1">
      <c r="A120" s="32" t="s">
        <v>66</v>
      </c>
      <c r="B120" s="64">
        <v>1565</v>
      </c>
      <c r="C120" s="29">
        <v>0</v>
      </c>
      <c r="D120" s="42">
        <f t="shared" si="1"/>
        <v>0</v>
      </c>
    </row>
    <row r="121" spans="1:4" s="13" customFormat="1" ht="19.5" customHeight="1">
      <c r="A121" s="32" t="s">
        <v>67</v>
      </c>
      <c r="B121" s="64">
        <v>55750.79</v>
      </c>
      <c r="C121" s="29">
        <v>48841.25</v>
      </c>
      <c r="D121" s="42">
        <f t="shared" si="1"/>
        <v>0.8760638190059729</v>
      </c>
    </row>
    <row r="122" spans="1:4" s="13" customFormat="1" ht="21.75" customHeight="1">
      <c r="A122" s="57" t="s">
        <v>84</v>
      </c>
      <c r="B122" s="39">
        <f>SUM(B123:B123)</f>
        <v>41</v>
      </c>
      <c r="C122" s="40">
        <f>SUM(C123:C123)</f>
        <v>16.77</v>
      </c>
      <c r="D122" s="41">
        <f t="shared" si="1"/>
        <v>0.4090243902439024</v>
      </c>
    </row>
    <row r="123" spans="1:4" s="13" customFormat="1" ht="19.5" customHeight="1">
      <c r="A123" s="32" t="s">
        <v>85</v>
      </c>
      <c r="B123" s="64">
        <v>41</v>
      </c>
      <c r="C123" s="29">
        <v>16.77</v>
      </c>
      <c r="D123" s="42">
        <f t="shared" si="1"/>
        <v>0.4090243902439024</v>
      </c>
    </row>
    <row r="124" spans="1:4" s="13" customFormat="1" ht="30.75" customHeight="1">
      <c r="A124" s="57" t="s">
        <v>37</v>
      </c>
      <c r="B124" s="39">
        <f>SUM(B125:B125)</f>
        <v>2050</v>
      </c>
      <c r="C124" s="40">
        <f>SUM(C125:C125)</f>
        <v>1845.89</v>
      </c>
      <c r="D124" s="41">
        <f t="shared" si="1"/>
        <v>0.9004341463414635</v>
      </c>
    </row>
    <row r="125" spans="1:4" s="13" customFormat="1" ht="29.25" customHeight="1">
      <c r="A125" s="27" t="s">
        <v>38</v>
      </c>
      <c r="B125" s="30">
        <v>2050</v>
      </c>
      <c r="C125" s="29">
        <v>1845.89</v>
      </c>
      <c r="D125" s="42">
        <f t="shared" si="1"/>
        <v>0.9004341463414635</v>
      </c>
    </row>
    <row r="126" spans="1:4" s="13" customFormat="1" ht="21" customHeight="1">
      <c r="A126" s="57" t="s">
        <v>39</v>
      </c>
      <c r="B126" s="39">
        <f>SUM(B127:B129)</f>
        <v>85856.2</v>
      </c>
      <c r="C126" s="39">
        <f>SUM(C127:C129)</f>
        <v>36190.1</v>
      </c>
      <c r="D126" s="41">
        <f t="shared" si="1"/>
        <v>0.42151993682459743</v>
      </c>
    </row>
    <row r="127" spans="1:4" s="13" customFormat="1" ht="21" customHeight="1">
      <c r="A127" s="59" t="s">
        <v>94</v>
      </c>
      <c r="B127" s="53">
        <v>14192.61</v>
      </c>
      <c r="C127" s="47">
        <v>13937.63</v>
      </c>
      <c r="D127" s="42">
        <f t="shared" si="1"/>
        <v>0.9820343122230512</v>
      </c>
    </row>
    <row r="128" spans="1:4" s="13" customFormat="1" ht="21" customHeight="1">
      <c r="A128" s="26" t="s">
        <v>40</v>
      </c>
      <c r="B128" s="53">
        <v>71363.59</v>
      </c>
      <c r="C128" s="47">
        <v>22200.77</v>
      </c>
      <c r="D128" s="42">
        <f t="shared" si="1"/>
        <v>0.3110937944685799</v>
      </c>
    </row>
    <row r="129" spans="1:4" s="13" customFormat="1" ht="18.75" customHeight="1">
      <c r="A129" s="27" t="s">
        <v>41</v>
      </c>
      <c r="B129" s="28">
        <v>300</v>
      </c>
      <c r="C129" s="29">
        <v>51.7</v>
      </c>
      <c r="D129" s="42">
        <f t="shared" si="1"/>
        <v>0.17233333333333334</v>
      </c>
    </row>
    <row r="130" spans="1:4" s="13" customFormat="1" ht="21" customHeight="1">
      <c r="A130" s="57" t="s">
        <v>42</v>
      </c>
      <c r="B130" s="39">
        <f>SUM(B131:B134)</f>
        <v>291183.11</v>
      </c>
      <c r="C130" s="40">
        <f>SUM(C131:C134)</f>
        <v>279318.06</v>
      </c>
      <c r="D130" s="41">
        <f t="shared" si="1"/>
        <v>0.9592522725648477</v>
      </c>
    </row>
    <row r="131" spans="1:4" s="13" customFormat="1" ht="18" customHeight="1">
      <c r="A131" s="32" t="s">
        <v>43</v>
      </c>
      <c r="B131" s="65">
        <v>35476.39</v>
      </c>
      <c r="C131" s="29">
        <v>27662.15</v>
      </c>
      <c r="D131" s="42">
        <f t="shared" si="1"/>
        <v>0.7797340710258288</v>
      </c>
    </row>
    <row r="132" spans="1:4" s="13" customFormat="1" ht="18" customHeight="1">
      <c r="A132" s="25" t="s">
        <v>89</v>
      </c>
      <c r="B132" s="65">
        <v>77311.42</v>
      </c>
      <c r="C132" s="29">
        <v>76696.81</v>
      </c>
      <c r="D132" s="42">
        <f t="shared" si="1"/>
        <v>0.9920502042259733</v>
      </c>
    </row>
    <row r="133" spans="1:4" s="13" customFormat="1" ht="18.75" customHeight="1">
      <c r="A133" s="25" t="s">
        <v>44</v>
      </c>
      <c r="B133" s="29">
        <v>145329.25</v>
      </c>
      <c r="C133" s="29">
        <v>142381.71</v>
      </c>
      <c r="D133" s="42">
        <f t="shared" si="1"/>
        <v>0.9797181916235032</v>
      </c>
    </row>
    <row r="134" spans="1:4" s="13" customFormat="1" ht="18.75" customHeight="1">
      <c r="A134" s="27" t="s">
        <v>45</v>
      </c>
      <c r="B134" s="29">
        <v>33066.05</v>
      </c>
      <c r="C134" s="29">
        <v>32577.39</v>
      </c>
      <c r="D134" s="42">
        <f t="shared" si="1"/>
        <v>0.9852217002030783</v>
      </c>
    </row>
    <row r="135" spans="1:4" s="13" customFormat="1" ht="18.75" customHeight="1">
      <c r="A135" s="60" t="s">
        <v>81</v>
      </c>
      <c r="B135" s="44">
        <f>SUM(B136:B136)</f>
        <v>500</v>
      </c>
      <c r="C135" s="44">
        <f>SUM(C136:C136)</f>
        <v>254.38</v>
      </c>
      <c r="D135" s="41">
        <f t="shared" si="1"/>
        <v>0.50876</v>
      </c>
    </row>
    <row r="136" spans="1:4" s="13" customFormat="1" ht="18.75" customHeight="1">
      <c r="A136" s="27" t="s">
        <v>82</v>
      </c>
      <c r="B136" s="29">
        <v>500</v>
      </c>
      <c r="C136" s="29">
        <v>254.38</v>
      </c>
      <c r="D136" s="42">
        <f t="shared" si="1"/>
        <v>0.50876</v>
      </c>
    </row>
    <row r="137" spans="1:4" s="13" customFormat="1" ht="18.75" customHeight="1">
      <c r="A137" s="61" t="s">
        <v>46</v>
      </c>
      <c r="B137" s="39">
        <f>SUM(B138:B142)</f>
        <v>634709.46</v>
      </c>
      <c r="C137" s="40">
        <f>SUM(C138:C142)</f>
        <v>601034.59</v>
      </c>
      <c r="D137" s="41">
        <f t="shared" si="1"/>
        <v>0.946944433442035</v>
      </c>
    </row>
    <row r="138" spans="1:4" s="13" customFormat="1" ht="18.75" customHeight="1">
      <c r="A138" s="32" t="s">
        <v>71</v>
      </c>
      <c r="B138" s="66">
        <v>200826</v>
      </c>
      <c r="C138" s="29">
        <v>198213.4</v>
      </c>
      <c r="D138" s="42">
        <f t="shared" si="1"/>
        <v>0.9869907282921534</v>
      </c>
    </row>
    <row r="139" spans="1:4" s="13" customFormat="1" ht="18.75" customHeight="1">
      <c r="A139" s="32" t="s">
        <v>72</v>
      </c>
      <c r="B139" s="66">
        <v>358265.18</v>
      </c>
      <c r="C139" s="29">
        <v>336752.79</v>
      </c>
      <c r="D139" s="42">
        <f t="shared" si="1"/>
        <v>0.9399540027864276</v>
      </c>
    </row>
    <row r="140" spans="1:4" s="13" customFormat="1" ht="18.75" customHeight="1">
      <c r="A140" s="32" t="s">
        <v>86</v>
      </c>
      <c r="B140" s="66">
        <v>65335.87</v>
      </c>
      <c r="C140" s="29">
        <v>56317.97</v>
      </c>
      <c r="D140" s="42">
        <f t="shared" si="1"/>
        <v>0.8619762773496397</v>
      </c>
    </row>
    <row r="141" spans="1:4" s="13" customFormat="1" ht="18.75" customHeight="1">
      <c r="A141" s="32" t="s">
        <v>87</v>
      </c>
      <c r="B141" s="66">
        <v>9932.41</v>
      </c>
      <c r="C141" s="29">
        <v>9550.15</v>
      </c>
      <c r="D141" s="42">
        <f t="shared" si="1"/>
        <v>0.9615138722626231</v>
      </c>
    </row>
    <row r="142" spans="1:4" s="13" customFormat="1" ht="18.75" customHeight="1">
      <c r="A142" s="32" t="s">
        <v>73</v>
      </c>
      <c r="B142" s="66">
        <v>350</v>
      </c>
      <c r="C142" s="29">
        <v>200.28</v>
      </c>
      <c r="D142" s="42">
        <f t="shared" si="1"/>
        <v>0.5722285714285714</v>
      </c>
    </row>
    <row r="143" spans="1:4" s="13" customFormat="1" ht="20.25" customHeight="1">
      <c r="A143" s="57" t="s">
        <v>47</v>
      </c>
      <c r="B143" s="39">
        <f>SUM(B144:B145)</f>
        <v>78517.41</v>
      </c>
      <c r="C143" s="40">
        <f>SUM(C144:C145)</f>
        <v>73602.37</v>
      </c>
      <c r="D143" s="41">
        <f t="shared" si="1"/>
        <v>0.9374019086977015</v>
      </c>
    </row>
    <row r="144" spans="1:4" s="13" customFormat="1" ht="18.75" customHeight="1">
      <c r="A144" s="26" t="s">
        <v>74</v>
      </c>
      <c r="B144" s="28">
        <v>60361.01</v>
      </c>
      <c r="C144" s="29">
        <v>56587.28</v>
      </c>
      <c r="D144" s="42">
        <f t="shared" si="1"/>
        <v>0.9374806683983584</v>
      </c>
    </row>
    <row r="145" spans="1:4" s="13" customFormat="1" ht="18" customHeight="1">
      <c r="A145" s="26" t="s">
        <v>48</v>
      </c>
      <c r="B145" s="28">
        <v>18156.4</v>
      </c>
      <c r="C145" s="29">
        <v>17015.09</v>
      </c>
      <c r="D145" s="42">
        <f t="shared" si="1"/>
        <v>0.9371400718204048</v>
      </c>
    </row>
    <row r="146" spans="1:4" s="13" customFormat="1" ht="17.25" customHeight="1">
      <c r="A146" s="57" t="s">
        <v>49</v>
      </c>
      <c r="B146" s="39">
        <f>SUM(B147:B151)</f>
        <v>46393.72</v>
      </c>
      <c r="C146" s="40">
        <f>SUM(C147:C151)</f>
        <v>44160.334</v>
      </c>
      <c r="D146" s="41">
        <f t="shared" si="1"/>
        <v>0.95186016555689</v>
      </c>
    </row>
    <row r="147" spans="1:4" s="13" customFormat="1" ht="18.75" customHeight="1">
      <c r="A147" s="25" t="s">
        <v>75</v>
      </c>
      <c r="B147" s="28">
        <v>2200</v>
      </c>
      <c r="C147" s="29">
        <v>1850.46</v>
      </c>
      <c r="D147" s="42">
        <f t="shared" si="1"/>
        <v>0.8411181818181819</v>
      </c>
    </row>
    <row r="148" spans="1:4" s="13" customFormat="1" ht="18.75" customHeight="1">
      <c r="A148" s="26" t="s">
        <v>88</v>
      </c>
      <c r="B148" s="28">
        <v>10270.47</v>
      </c>
      <c r="C148" s="29">
        <v>10270.47</v>
      </c>
      <c r="D148" s="42">
        <f t="shared" si="1"/>
        <v>1</v>
      </c>
    </row>
    <row r="149" spans="1:4" s="13" customFormat="1" ht="18.75" customHeight="1">
      <c r="A149" s="27" t="s">
        <v>76</v>
      </c>
      <c r="B149" s="30">
        <v>1746</v>
      </c>
      <c r="C149" s="29">
        <v>1627.57</v>
      </c>
      <c r="D149" s="42">
        <f t="shared" si="1"/>
        <v>0.9321706758304696</v>
      </c>
    </row>
    <row r="150" spans="1:4" s="13" customFormat="1" ht="18.75" customHeight="1">
      <c r="A150" s="26" t="s">
        <v>77</v>
      </c>
      <c r="B150" s="28">
        <v>23040.31</v>
      </c>
      <c r="C150" s="29">
        <v>21278.294</v>
      </c>
      <c r="D150" s="42">
        <f t="shared" si="1"/>
        <v>0.9235246400764573</v>
      </c>
    </row>
    <row r="151" spans="1:4" s="13" customFormat="1" ht="18.75" customHeight="1">
      <c r="A151" s="27" t="s">
        <v>78</v>
      </c>
      <c r="B151" s="30">
        <v>9136.94</v>
      </c>
      <c r="C151" s="29">
        <v>9133.54</v>
      </c>
      <c r="D151" s="42">
        <f t="shared" si="1"/>
        <v>0.9996278841712871</v>
      </c>
    </row>
    <row r="152" spans="1:4" s="13" customFormat="1" ht="19.5" customHeight="1">
      <c r="A152" s="34" t="s">
        <v>50</v>
      </c>
      <c r="B152" s="67">
        <f>SUM(B153:B155)</f>
        <v>24861.39</v>
      </c>
      <c r="C152" s="67">
        <f>SUM(C153:C155)</f>
        <v>21811.38</v>
      </c>
      <c r="D152" s="41">
        <f t="shared" si="1"/>
        <v>0.8773194097353366</v>
      </c>
    </row>
    <row r="153" spans="1:4" s="13" customFormat="1" ht="18.75" customHeight="1">
      <c r="A153" s="35" t="s">
        <v>51</v>
      </c>
      <c r="B153" s="68">
        <v>14808.42</v>
      </c>
      <c r="C153" s="68">
        <v>14462.92</v>
      </c>
      <c r="D153" s="42">
        <f t="shared" si="1"/>
        <v>0.9766686790353056</v>
      </c>
    </row>
    <row r="154" spans="1:4" s="13" customFormat="1" ht="18.75" customHeight="1">
      <c r="A154" s="35" t="s">
        <v>101</v>
      </c>
      <c r="B154" s="68">
        <v>8167.6</v>
      </c>
      <c r="C154" s="68">
        <v>5688.1</v>
      </c>
      <c r="D154" s="42">
        <f t="shared" si="1"/>
        <v>0.6964224496792204</v>
      </c>
    </row>
    <row r="155" spans="1:4" s="13" customFormat="1" ht="18.75" customHeight="1">
      <c r="A155" s="27" t="s">
        <v>52</v>
      </c>
      <c r="B155" s="30">
        <v>1885.37</v>
      </c>
      <c r="C155" s="29">
        <v>1660.36</v>
      </c>
      <c r="D155" s="42">
        <f t="shared" si="1"/>
        <v>0.880654725597628</v>
      </c>
    </row>
    <row r="156" spans="1:4" s="13" customFormat="1" ht="17.25" customHeight="1">
      <c r="A156" s="34" t="s">
        <v>53</v>
      </c>
      <c r="B156" s="67">
        <f>SUM(B157:B157)</f>
        <v>2858.05</v>
      </c>
      <c r="C156" s="67">
        <f>SUM(C157:C157)</f>
        <v>2858.05</v>
      </c>
      <c r="D156" s="41">
        <f>SUM(C156/B156)</f>
        <v>1</v>
      </c>
    </row>
    <row r="157" spans="1:4" s="13" customFormat="1" ht="19.5" customHeight="1">
      <c r="A157" s="27" t="s">
        <v>54</v>
      </c>
      <c r="B157" s="30">
        <v>2858.05</v>
      </c>
      <c r="C157" s="29">
        <v>2858.05</v>
      </c>
      <c r="D157" s="42">
        <f>SUM(C157/B157)</f>
        <v>1</v>
      </c>
    </row>
    <row r="158" spans="1:4" s="13" customFormat="1" ht="30.75" customHeight="1">
      <c r="A158" s="34" t="s">
        <v>55</v>
      </c>
      <c r="B158" s="67">
        <f>B159</f>
        <v>200</v>
      </c>
      <c r="C158" s="67">
        <f>C159</f>
        <v>0</v>
      </c>
      <c r="D158" s="41">
        <f>SUM(C158/B158)</f>
        <v>0</v>
      </c>
    </row>
    <row r="159" spans="1:4" s="13" customFormat="1" ht="19.5" customHeight="1">
      <c r="A159" s="27" t="s">
        <v>56</v>
      </c>
      <c r="B159" s="30">
        <v>200</v>
      </c>
      <c r="C159" s="29">
        <v>0</v>
      </c>
      <c r="D159" s="42">
        <f>SUM(C159/B159)</f>
        <v>0</v>
      </c>
    </row>
    <row r="160" spans="1:4" ht="18" customHeight="1">
      <c r="A160" s="38" t="s">
        <v>57</v>
      </c>
      <c r="B160" s="55">
        <f>B115+B122+B124+B126+B130+B135+B137+B143+B146+B152+B156+B158</f>
        <v>1326024.9099999997</v>
      </c>
      <c r="C160" s="55">
        <f>C115+C122+C124+C126+C130+C135+C137+C143+C146+C152+C156+C158</f>
        <v>1211263.5240000002</v>
      </c>
      <c r="D160" s="69">
        <f>SUM(C160/B160)</f>
        <v>0.913454577561443</v>
      </c>
    </row>
    <row r="161" spans="1:4" ht="13.5">
      <c r="A161" s="57"/>
      <c r="B161" s="39"/>
      <c r="C161" s="40"/>
      <c r="D161" s="70"/>
    </row>
    <row r="162" spans="1:4" ht="16.5">
      <c r="A162" s="62" t="s">
        <v>58</v>
      </c>
      <c r="B162" s="71">
        <f>SUM(B113-B160)</f>
        <v>-142454.73999999976</v>
      </c>
      <c r="C162" s="72">
        <f>SUM(C113-C160)</f>
        <v>-64020.0680000002</v>
      </c>
      <c r="D162" s="73"/>
    </row>
    <row r="163" spans="1:4" ht="13.5">
      <c r="A163" s="9"/>
      <c r="B163" s="20"/>
      <c r="C163" s="21"/>
      <c r="D163" s="10"/>
    </row>
    <row r="164" spans="1:4" s="11" customFormat="1" ht="15">
      <c r="A164" s="82"/>
      <c r="B164" s="82"/>
      <c r="C164" s="82"/>
      <c r="D164" s="82"/>
    </row>
  </sheetData>
  <sheetProtection/>
  <mergeCells count="8">
    <mergeCell ref="A114:D114"/>
    <mergeCell ref="A164:D164"/>
    <mergeCell ref="A1:D1"/>
    <mergeCell ref="A2:D2"/>
    <mergeCell ref="A3:D3"/>
    <mergeCell ref="A7:D7"/>
    <mergeCell ref="A50:D50"/>
    <mergeCell ref="A107:D107"/>
  </mergeCells>
  <printOptions/>
  <pageMargins left="0.5511811023622047" right="0" top="0.5511811023622047" bottom="0.4724409448818898" header="0.5118110236220472" footer="0.2755905511811024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2023-02-27T12:06:01Z</cp:lastPrinted>
  <dcterms:created xsi:type="dcterms:W3CDTF">1996-10-08T23:32:33Z</dcterms:created>
  <dcterms:modified xsi:type="dcterms:W3CDTF">2023-03-20T14:47:41Z</dcterms:modified>
  <cp:category/>
  <cp:version/>
  <cp:contentType/>
  <cp:contentStatus/>
</cp:coreProperties>
</file>