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08" activeTab="0"/>
  </bookViews>
  <sheets>
    <sheet name="оценка исполн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<sst xmlns="http://schemas.openxmlformats.org/spreadsheetml/2006/main" count="163" uniqueCount="161">
  <si>
    <t xml:space="preserve">Советского городского округа  </t>
  </si>
  <si>
    <t xml:space="preserve"> тыс.руб.</t>
  </si>
  <si>
    <t>Наименование показателей</t>
  </si>
  <si>
    <t>2</t>
  </si>
  <si>
    <t>3</t>
  </si>
  <si>
    <t>4</t>
  </si>
  <si>
    <t>Д О Х О Д Ы</t>
  </si>
  <si>
    <t xml:space="preserve">Налоги на прибыль,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</si>
  <si>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</si>
  <si>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</si>
  <si>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</si>
  <si>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обьекта налогообложения доходы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</si>
  <si>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</si>
  <si>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</si>
  <si>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</si>
  <si>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</si>
  <si>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</si>
  <si>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 xml:space="preserve"> 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</si>
  <si>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</si>
  <si>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 муниципальной собственности</t>
  </si>
  <si>
    <t xml:space="preserve">Прочие поступления от использования  имущества, находящегося в  собственности городских округов </t>
  </si>
  <si>
    <t>Прочие поступления от использования имущества, находящегося в собственности городских округов (плата за найм муниципального жилья)</t>
  </si>
  <si>
    <t>Платежи при пользовании природными ресурсами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</si>
  <si>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</si>
  <si>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</si>
  <si>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</si>
  <si>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</si>
  <si>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</si>
  <si>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Штрафы, санкции,  возмещение ущерба</t>
  </si>
  <si>
    <t xml:space="preserve">Прочие неналоговые доходы </t>
  </si>
  <si>
    <t>Прочие неналоговые доходы  бюджетов городских округов</t>
  </si>
  <si>
    <t>ВСЕГО СОБСТВЕННЫХ ДОХОДОВ</t>
  </si>
  <si>
    <t>В С Е Г О    Д О Х О Д О В</t>
  </si>
  <si>
    <t xml:space="preserve">Р А С Х О Д Ы </t>
  </si>
  <si>
    <t xml:space="preserve">ОБЩЕГОСУДАРСТВЕННЫЕ ВОПРОСЫ                                        </t>
  </si>
  <si>
    <t xml:space="preserve">НАЦИОНАЛЬНАЯ БЕЗОПАСНОСТЬ и правоохранительная деятельность                                         </t>
  </si>
  <si>
    <t>Другие вопросы в области национальной безопасности и правоохранительной деятельности</t>
  </si>
  <si>
    <t xml:space="preserve">НАЦИОНАЛЬНАЯ ЭКОНОМИКА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</si>
  <si>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</si>
  <si>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</si>
  <si>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                       </t>
  </si>
  <si>
    <t>Жилищное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</si>
  <si>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</si>
  <si>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</si>
  <si>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                                                                                      </t>
  </si>
  <si>
    <t xml:space="preserve">КУЛЬТУРА,КИНЕМАТОГРАФИЯ          </t>
  </si>
  <si>
    <t>Другие вопросы в области культуры, кинематографии</t>
  </si>
  <si>
    <t xml:space="preserve">СОЦИАЛЬНАЯ ПОЛИТИКА                                                                 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</si>
  <si>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</si>
  <si>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</si>
  <si>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</si>
  <si>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</si>
  <si>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</si>
  <si>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</si>
  <si>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</si>
  <si>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В С Е Г О   Р А С Х О Д О В                 </t>
  </si>
  <si>
    <t>Дефицит бюджета -, профицит бюджета  +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</si>
  <si>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</si>
  <si>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</si>
  <si>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</si>
  <si>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 xml:space="preserve">Доходы от уплаты акцизов </t>
  </si>
  <si>
    <t>Субвенция на обеспечение полномочий  КО  по социальному обслуживанию граждан пожилого возраста и инвалидов</t>
  </si>
  <si>
    <t>Субвенции на осуществление полномочий КО в сфере организации работы комиссий  по делам несовершеннолетних и защите их прав</t>
  </si>
  <si>
    <t>Функционирование высшего должностного лица органа местного самоуправления</t>
  </si>
  <si>
    <t>Функционирование исполнительных органов государственной власти</t>
  </si>
  <si>
    <t>Функционирование окружного Совета депутатов</t>
  </si>
  <si>
    <t>Резервные фонды</t>
  </si>
  <si>
    <t>Другие общегосударственные вопросы</t>
  </si>
  <si>
    <t>Субсидии на поддержку муниципальных газет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</si>
  <si>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</si>
  <si>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поступления, зачисляемые в бюджеты городских округов</t>
  </si>
  <si>
    <t xml:space="preserve">Налог на доходы физических лиц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</si>
  <si>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</si>
  <si>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</si>
  <si>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</si>
  <si>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</si>
  <si>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</si>
  <si>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</si>
  <si>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</si>
  <si>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</si>
  <si>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 xml:space="preserve">Единый налог на вмененный доход для отдельных видов деятельности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</si>
  <si>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</si>
  <si>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</si>
  <si>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ОХРАНА ОКРУЖАЮЩЕЙ СРЕДЫ</t>
  </si>
  <si>
    <t>Другие вопросы в области окружающей среды</t>
  </si>
  <si>
    <t>Дотации бюджетам городских округов на выравнивание бюджетной обеспеченности</t>
  </si>
  <si>
    <t>Субвенции на осуществление отдельных государственных  полномочий Калининградской области по  определению перечня должностных лиц, уполномоченных составлять протоколы об административных правонарушениях</t>
  </si>
  <si>
    <t xml:space="preserve">НАЦИОНАЛЬНАЯ ОБОРОНА                             </t>
  </si>
  <si>
    <t>Мобилизационная подготовка экономики</t>
  </si>
  <si>
    <t>Дополнительное образование детей</t>
  </si>
  <si>
    <t>Молодежная политика</t>
  </si>
  <si>
    <t>Социальное обслуживание населения</t>
  </si>
  <si>
    <t>Коммунальное хозяйство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</si>
  <si>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</si>
  <si>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 компенсации затрат бюджетов городских округов</t>
  </si>
  <si>
    <t>налог, взимаемый с налогоплательщиков, выбравших в качестве обьекта налогообложения доходы, уменьшенные на величину расходов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</si>
  <si>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</si>
  <si>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Судебная система</t>
  </si>
  <si>
    <t>Транспорт</t>
  </si>
  <si>
    <t>Субвенции на выполнение государственных полномочий КО по осуществлению деятельности по опеке и попечительству в отношении совершеннолетних граждан</t>
  </si>
  <si>
    <t>Субвенция на осуществление отдельных  полномочий КО на руководство в сфере социальной поддержки населения</t>
  </si>
  <si>
    <t>Субвенции на обеспечение деятельности по организации и осуществлению опеки и попечительства в отношении несовершеннолетних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</si>
  <si>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</si>
  <si>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</si>
  <si>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</si>
  <si>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Субсидии на поддержку муниципальных программ формирования современной городской среды на дворовые территории</t>
  </si>
  <si>
    <t>Субвенции на осуществление отдельных государственных полномочий КО по организации транспортного обслуживания населения в КО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</si>
  <si>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</si>
  <si>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</si>
  <si>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</si>
  <si>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</si>
  <si>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</si>
  <si>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бюджетам городских округов на государственную регистрацию актов гражданского состояния(ЗАГС)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</si>
  <si>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</si>
  <si>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Массовый спорт</t>
  </si>
  <si>
    <t>Субсидии на обеспечение мероприятий по организации теплоснабжения, водоснабжения, водоотведения</t>
  </si>
  <si>
    <t>Прочие дотации бюджетам городских округов</t>
  </si>
  <si>
    <t xml:space="preserve">О Ц Е Н К А   И С П О Л Н Е Н И Я    Б Ю Д Ж Е Т А    </t>
  </si>
  <si>
    <t>ИСТОЧНИКИ ФИНАНСИРОВАНИЯ ДЕФИЦИТА БЮДЖЕТА</t>
  </si>
  <si>
    <t>Изменение  остатков средств  на счетах по учету средств   бюджета  городского округа</t>
  </si>
  <si>
    <t>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</si>
  <si>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</si>
  <si>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</si>
  <si>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Б Е З В О З М Е З Д Н Ы Е   П О С Т У П Л Е Н И Я   от других бюджетов БС РФ</t>
  </si>
  <si>
    <t>Субсидии на осуществление кап.вложений в объекты муниципальной собственности (Реконструкция стадиона "Красная звезда" в г. Советске)</t>
  </si>
  <si>
    <t xml:space="preserve">Субсидии бюджетам городских округов на поддержку отрасли культуры  (книжн.фонды) </t>
  </si>
  <si>
    <t xml:space="preserve"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</si>
  <si>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на софинансирование расходов, возникающих при реализации персонифицированного финансирования дополнительного образования детей 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</si>
  <si>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</si>
  <si>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Иные межбюджетные трансферты на поддержку учреждений клубного типа, библиотек, музеев и работников указанных учреждений</t>
  </si>
  <si>
    <t>ИТОГО безвозмездных поступлений от других бюджетов БС РФ</t>
  </si>
  <si>
    <t>П Р О Ч И Е   Б Е З В О З М Е З Д Н Ы Е   П О С Т У П Л Е Н И Я</t>
  </si>
  <si>
    <t>Прочие безвозмездные поступления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</si>
  <si>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</si>
  <si>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 xml:space="preserve">ИТОГО прочих безвозмездных поступлений </t>
  </si>
  <si>
    <t xml:space="preserve">ВСЕГО безвозмездных поступлений </t>
  </si>
  <si>
    <t>в 2023 году</t>
  </si>
  <si>
    <t>Бюджетная роспись на 2023 год по состоянию на 01.10.2023г</t>
  </si>
  <si>
    <t>Исполнение                за 9 мес. 2023г</t>
  </si>
  <si>
    <t>ожидаемое исполнение 2023г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</si>
  <si>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</si>
  <si>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</si>
  <si>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Единый сельскохозяйственный налог</t>
  </si>
  <si>
    <t>Субсидии на мероприятия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(Реконструкция железобетонного путепровода через железную дорогу по ул. Маяковского г. Советска Калининградской области)</t>
  </si>
  <si>
    <t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</si>
  <si>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</si>
  <si>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</si>
  <si>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Субсидии на реализацию мероприятий по обеспечению жильем молодых семей </t>
  </si>
  <si>
    <t xml:space="preserve"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 </t>
  </si>
  <si>
    <t>Субсидии на решение вопросов местного значения в сфере жилищно-коммунального хозяйства</t>
  </si>
  <si>
    <t>Субсидии на софинансирование расходных обязательств, возникающих при реализации мероприятий по созданию в дошкольных образовательных, общеобразовательных организациях, организациях дополнительного образования условий для получения детьми-инвалидами качественного образования</t>
  </si>
  <si>
    <t>Субсидии на обеспечение мероприятий по организации теплоснабжения, водоснабжения, водоотведения (теплосети)</t>
  </si>
  <si>
    <t>Субсидии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</si>
  <si>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на создание условий для отдыха и рекреации в муниципальных образованиях Калининградской области</t>
  </si>
  <si>
    <t>Субсидии на проведение комплексных кадастровых работ</t>
  </si>
  <si>
    <t>Субсидии на закупку жилых помещений для муниципальных нужд по переселению граждан из аварийного жилищного фонда (аварийного дома № 9 по ул. Черняховского в городе Советске Калининградской области, аварийного дома № 13 по ул. Луначарского в городе Советске Калининградской области) и (или) на предоставление возмещения за жилые помещения, изымаемые в указанных домах, за счет средств резервного фонда Правительства Калининградской области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</si>
  <si>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</si>
  <si>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</si>
  <si>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</si>
  <si>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</si>
  <si>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%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</si>
</sst>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#,##0.0_ ;\-#,##0.0\ "/>
    <numFmt numFmtId="192" formatCode="#,##0_ ;\-#,##0\ "/>
    <numFmt numFmtId="193" formatCode="d/m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&quot;р.&quot;_-;_-@_-"/>
    <numFmt numFmtId="200" formatCode="[$-F400]h:mm:ss\ AM/PM"/>
    <numFmt numFmtId="201" formatCode="[$-FC19]d\ mmmm\ yyyy\ &quot;г.&quot;"/>
    <numFmt numFmtId="202" formatCode="0.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0.00_ ;[Red]\-0.00\ "/>
    <numFmt numFmtId="212" formatCode="0_ ;\-0\ 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0.0000000000"/>
    <numFmt numFmtId="219" formatCode="0.00000000000"/>
    <numFmt numFmtId="220" formatCode="#,##0.00&quot;р.&quot;"/>
    <numFmt numFmtId="221" formatCode="#,##0.00_р_."/>
    <numFmt numFmtId="222" formatCode="#,##0.000"/>
    <numFmt numFmtId="223" formatCode="#,##0.0_ ;[Red]\-#,##0.0\ "/>
  </numFmts>
  <fonts count="33">
    <font>
      <sz val="10"/>
      <name val="Arial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9"/>
      <color indexed="8"/>
      <name val="Cambria"/>
      <family val="1"/>
    </font>
    <font>
      <i/>
      <sz val="9"/>
      <color rgb="FF00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49" fontId="32" fillId="0" borderId="1">
      <alignment horizontal="left" vertical="center" wrapText="1" indent="1"/>
      <protection/>
    </xf>
    <xf numFmtId="4" fontId="32" fillId="0" borderId="2">
      <alignment horizontal="right" vertical="center" shrinkToFi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" fontId="28" fillId="24" borderId="12" xfId="56" applyNumberFormat="1" applyFont="1" applyFill="1" applyBorder="1" applyAlignment="1">
      <alignment horizontal="center" vertical="center" wrapText="1"/>
      <protection/>
    </xf>
    <xf numFmtId="189" fontId="28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8" fillId="0" borderId="12" xfId="56" applyFont="1" applyFill="1" applyBorder="1" applyAlignment="1">
      <alignment horizontal="center" vertical="center"/>
      <protection/>
    </xf>
    <xf numFmtId="4" fontId="4" fillId="25" borderId="12" xfId="56" applyNumberFormat="1" applyFont="1" applyFill="1" applyBorder="1" applyProtection="1">
      <alignment/>
      <protection locked="0"/>
    </xf>
    <xf numFmtId="49" fontId="4" fillId="0" borderId="12" xfId="56" applyNumberFormat="1" applyFont="1" applyFill="1" applyBorder="1" applyProtection="1">
      <alignment/>
      <protection locked="0"/>
    </xf>
    <xf numFmtId="0" fontId="4" fillId="0" borderId="12" xfId="57" applyFont="1" applyBorder="1" applyAlignment="1">
      <alignment horizontal="left" vertical="center" wrapText="1"/>
      <protection/>
    </xf>
    <xf numFmtId="4" fontId="8" fillId="0" borderId="12" xfId="56" applyNumberFormat="1" applyFont="1" applyFill="1" applyBorder="1" applyAlignment="1">
      <alignment horizontal="center" wrapText="1"/>
      <protection/>
    </xf>
    <xf numFmtId="4" fontId="4" fillId="25" borderId="12" xfId="56" applyNumberFormat="1" applyFont="1" applyFill="1" applyBorder="1" applyAlignment="1" applyProtection="1">
      <alignment horizontal="center" vertical="center"/>
      <protection locked="0"/>
    </xf>
    <xf numFmtId="0" fontId="29" fillId="0" borderId="0" xfId="56" applyFont="1" applyFill="1" applyBorder="1" applyAlignment="1">
      <alignment horizontal="center"/>
      <protection/>
    </xf>
    <xf numFmtId="49" fontId="29" fillId="0" borderId="0" xfId="56" applyNumberFormat="1" applyFont="1" applyFill="1" applyAlignment="1" applyProtection="1">
      <alignment horizontal="center"/>
      <protection locked="0"/>
    </xf>
    <xf numFmtId="4" fontId="3" fillId="0" borderId="0" xfId="56" applyNumberFormat="1" applyFont="1" applyFill="1" applyBorder="1" applyAlignment="1" applyProtection="1">
      <alignment horizontal="center" vertical="center"/>
      <protection locked="0"/>
    </xf>
    <xf numFmtId="4" fontId="4" fillId="0" borderId="12" xfId="56" applyNumberFormat="1" applyFont="1" applyFill="1" applyBorder="1" applyAlignment="1" applyProtection="1">
      <alignment horizontal="center" vertical="center"/>
      <protection locked="0"/>
    </xf>
    <xf numFmtId="9" fontId="7" fillId="26" borderId="12" xfId="68" applyNumberFormat="1" applyFont="1" applyFill="1" applyBorder="1" applyAlignment="1" applyProtection="1">
      <alignment horizontal="center" vertical="center"/>
      <protection locked="0"/>
    </xf>
    <xf numFmtId="188" fontId="3" fillId="0" borderId="12" xfId="68" applyNumberFormat="1" applyFont="1" applyFill="1" applyBorder="1" applyAlignment="1" applyProtection="1">
      <alignment horizontal="center" vertical="center"/>
      <protection locked="0"/>
    </xf>
    <xf numFmtId="188" fontId="3" fillId="0" borderId="0" xfId="68" applyNumberFormat="1" applyFont="1" applyFill="1" applyBorder="1" applyAlignment="1" applyProtection="1">
      <alignment horizontal="center" vertical="center"/>
      <protection locked="0"/>
    </xf>
    <xf numFmtId="49" fontId="4" fillId="0" borderId="0" xfId="56" applyNumberFormat="1" applyFont="1" applyFill="1" applyBorder="1" applyProtection="1">
      <alignment/>
      <protection locked="0"/>
    </xf>
    <xf numFmtId="4" fontId="8" fillId="0" borderId="0" xfId="56" applyNumberFormat="1" applyFont="1" applyFill="1" applyBorder="1" applyAlignment="1">
      <alignment horizontal="center" wrapText="1"/>
      <protection/>
    </xf>
    <xf numFmtId="0" fontId="29" fillId="0" borderId="0" xfId="56" applyFont="1" applyFill="1" applyBorder="1" applyAlignment="1">
      <alignment horizontal="center"/>
      <protection/>
    </xf>
    <xf numFmtId="49" fontId="29" fillId="0" borderId="0" xfId="56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4" fontId="4" fillId="25" borderId="0" xfId="0" applyNumberFormat="1" applyFont="1" applyFill="1" applyBorder="1" applyAlignment="1">
      <alignment horizontal="center"/>
    </xf>
    <xf numFmtId="4" fontId="4" fillId="25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24" borderId="12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4" fontId="3" fillId="25" borderId="12" xfId="0" applyNumberFormat="1" applyFont="1" applyFill="1" applyBorder="1" applyAlignment="1" applyProtection="1">
      <alignment horizontal="center" vertical="center"/>
      <protection locked="0"/>
    </xf>
    <xf numFmtId="4" fontId="5" fillId="25" borderId="12" xfId="0" applyNumberFormat="1" applyFont="1" applyFill="1" applyBorder="1" applyAlignment="1" applyProtection="1">
      <alignment horizontal="center" vertical="center"/>
      <protection locked="0"/>
    </xf>
    <xf numFmtId="9" fontId="3" fillId="0" borderId="12" xfId="0" applyNumberFormat="1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24" borderId="12" xfId="0" applyNumberFormat="1" applyFont="1" applyFill="1" applyBorder="1" applyAlignment="1" applyProtection="1">
      <alignment horizontal="center" vertical="center"/>
      <protection locked="0"/>
    </xf>
    <xf numFmtId="4" fontId="6" fillId="25" borderId="12" xfId="0" applyNumberFormat="1" applyFont="1" applyFill="1" applyBorder="1" applyAlignment="1" applyProtection="1">
      <alignment horizontal="center" vertical="center"/>
      <protection locked="0"/>
    </xf>
    <xf numFmtId="9" fontId="4" fillId="0" borderId="12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4" fontId="3" fillId="25" borderId="12" xfId="0" applyNumberFormat="1" applyFont="1" applyFill="1" applyBorder="1" applyAlignment="1" applyProtection="1">
      <alignment horizontal="center" vertical="center"/>
      <protection locked="0"/>
    </xf>
    <xf numFmtId="4" fontId="5" fillId="25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 wrapText="1"/>
    </xf>
    <xf numFmtId="189" fontId="0" fillId="0" borderId="0" xfId="0" applyNumberFormat="1" applyAlignment="1">
      <alignment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6" fillId="25" borderId="12" xfId="0" applyNumberFormat="1" applyFont="1" applyFill="1" applyBorder="1" applyAlignment="1" applyProtection="1">
      <alignment horizontal="center" vertical="center"/>
      <protection locked="0"/>
    </xf>
    <xf numFmtId="4" fontId="4" fillId="24" borderId="12" xfId="0" applyNumberFormat="1" applyFont="1" applyFill="1" applyBorder="1" applyAlignment="1" applyProtection="1">
      <alignment horizontal="center" vertical="center"/>
      <protection locked="0"/>
    </xf>
    <xf numFmtId="4" fontId="4" fillId="25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7" borderId="12" xfId="0" applyFont="1" applyFill="1" applyBorder="1" applyAlignment="1">
      <alignment horizontal="left" vertical="center" wrapText="1"/>
    </xf>
    <xf numFmtId="4" fontId="8" fillId="27" borderId="12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24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24" borderId="12" xfId="0" applyNumberFormat="1" applyFont="1" applyFill="1" applyBorder="1" applyAlignment="1" applyProtection="1">
      <alignment horizontal="center" vertical="center"/>
      <protection locked="0"/>
    </xf>
    <xf numFmtId="4" fontId="3" fillId="24" borderId="12" xfId="0" applyNumberFormat="1" applyFont="1" applyFill="1" applyBorder="1" applyAlignment="1" applyProtection="1">
      <alignment horizontal="center" vertical="center"/>
      <protection locked="0"/>
    </xf>
    <xf numFmtId="0" fontId="7" fillId="27" borderId="12" xfId="0" applyFont="1" applyFill="1" applyBorder="1" applyAlignment="1">
      <alignment horizontal="left" vertical="center"/>
    </xf>
    <xf numFmtId="4" fontId="8" fillId="27" borderId="12" xfId="0" applyNumberFormat="1" applyFont="1" applyFill="1" applyBorder="1" applyAlignment="1" applyProtection="1">
      <alignment horizontal="center" vertical="center"/>
      <protection locked="0"/>
    </xf>
    <xf numFmtId="49" fontId="7" fillId="26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26" borderId="12" xfId="0" applyNumberFormat="1" applyFont="1" applyFill="1" applyBorder="1" applyAlignment="1" applyProtection="1">
      <alignment horizontal="center" vertical="center"/>
      <protection locked="0"/>
    </xf>
    <xf numFmtId="9" fontId="3" fillId="26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horizontal="left" vertical="center" wrapText="1" shrinkToFit="1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25" borderId="12" xfId="0" applyNumberFormat="1" applyFont="1" applyFill="1" applyBorder="1" applyAlignment="1">
      <alignment horizontal="center" vertical="center" wrapText="1"/>
    </xf>
    <xf numFmtId="4" fontId="4" fillId="25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horizontal="left" vertical="center" wrapText="1"/>
    </xf>
    <xf numFmtId="4" fontId="6" fillId="25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25" borderId="15" xfId="0" applyNumberFormat="1" applyFont="1" applyFill="1" applyBorder="1" applyAlignment="1">
      <alignment horizontal="center" vertical="center"/>
    </xf>
    <xf numFmtId="4" fontId="3" fillId="25" borderId="12" xfId="0" applyNumberFormat="1" applyFont="1" applyFill="1" applyBorder="1" applyAlignment="1">
      <alignment horizontal="center" vertical="center" wrapText="1"/>
    </xf>
    <xf numFmtId="4" fontId="4" fillId="25" borderId="12" xfId="0" applyNumberFormat="1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left" vertical="center"/>
    </xf>
    <xf numFmtId="4" fontId="27" fillId="26" borderId="12" xfId="0" applyNumberFormat="1" applyFont="1" applyFill="1" applyBorder="1" applyAlignment="1" applyProtection="1">
      <alignment horizontal="center" vertical="center"/>
      <protection locked="0"/>
    </xf>
    <xf numFmtId="188" fontId="7" fillId="26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4" fontId="0" fillId="25" borderId="0" xfId="0" applyNumberFormat="1" applyFill="1" applyAlignment="1">
      <alignment/>
    </xf>
    <xf numFmtId="4" fontId="0" fillId="25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xl32" xfId="34"/>
    <cellStyle name="xl5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Источники финан.дефицита-2014-201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71.421875" style="97" customWidth="1"/>
    <col min="2" max="2" width="15.8515625" style="98" customWidth="1"/>
    <col min="3" max="3" width="15.7109375" style="98" customWidth="1"/>
    <col min="4" max="4" width="14.8515625" style="99" customWidth="1"/>
    <col min="5" max="6" width="8.7109375" style="100" customWidth="1"/>
    <col min="7" max="7" width="10.28125" style="0" bestFit="1" customWidth="1"/>
    <col min="8" max="8" width="10.28125" style="0" customWidth="1"/>
    <col min="9" max="9" width="10.8515625" style="0" customWidth="1"/>
    <col min="10" max="10" width="10.140625" style="0" bestFit="1" customWidth="1"/>
  </cols>
  <sheetData>
    <row r="1" spans="1:6" ht="18.75" customHeight="1">
      <c r="A1" s="19" t="s">
        <v>117</v>
      </c>
      <c r="B1" s="19"/>
      <c r="C1" s="19"/>
      <c r="D1" s="19"/>
      <c r="E1" s="19"/>
      <c r="F1" s="10"/>
    </row>
    <row r="2" spans="1:6" ht="17.25">
      <c r="A2" s="19" t="s">
        <v>0</v>
      </c>
      <c r="B2" s="19"/>
      <c r="C2" s="19"/>
      <c r="D2" s="19"/>
      <c r="E2" s="19"/>
      <c r="F2" s="10"/>
    </row>
    <row r="3" spans="1:6" ht="20.25" customHeight="1">
      <c r="A3" s="20" t="s">
        <v>136</v>
      </c>
      <c r="B3" s="20"/>
      <c r="C3" s="20"/>
      <c r="D3" s="20"/>
      <c r="E3" s="20"/>
      <c r="F3" s="11"/>
    </row>
    <row r="4" spans="1:6" ht="12" customHeight="1">
      <c r="A4" s="21"/>
      <c r="B4" s="22"/>
      <c r="C4" s="23"/>
      <c r="D4" s="23"/>
      <c r="E4" s="24" t="s">
        <v>1</v>
      </c>
      <c r="F4" s="24"/>
    </row>
    <row r="5" spans="1:6" s="27" customFormat="1" ht="65.25" customHeight="1">
      <c r="A5" s="25" t="s">
        <v>2</v>
      </c>
      <c r="B5" s="2" t="s">
        <v>137</v>
      </c>
      <c r="C5" s="2" t="s">
        <v>138</v>
      </c>
      <c r="D5" s="1" t="s">
        <v>139</v>
      </c>
      <c r="E5" s="25" t="s">
        <v>160</v>
      </c>
      <c r="F5" s="26"/>
    </row>
    <row r="6" spans="1:6" s="27" customFormat="1" ht="13.5">
      <c r="A6" s="28">
        <v>1</v>
      </c>
      <c r="B6" s="29" t="s">
        <v>3</v>
      </c>
      <c r="C6" s="29" t="s">
        <v>4</v>
      </c>
      <c r="D6" s="29" t="s">
        <v>5</v>
      </c>
      <c r="E6" s="30" t="s">
        <v>120</v>
      </c>
      <c r="F6" s="31"/>
    </row>
    <row r="7" spans="1:9" ht="16.5">
      <c r="A7" s="32" t="s">
        <v>6</v>
      </c>
      <c r="B7" s="32"/>
      <c r="C7" s="32"/>
      <c r="D7" s="32"/>
      <c r="E7" s="32"/>
      <c r="F7" s="33"/>
      <c r="G7" s="34"/>
      <c r="H7" s="34"/>
      <c r="I7" s="34"/>
    </row>
    <row r="8" spans="1:9" ht="18" customHeight="1">
      <c r="A8" s="35" t="s">
        <v>7</v>
      </c>
      <c r="B8" s="36">
        <f>SUM(B9)</f>
        <v>239880</v>
      </c>
      <c r="C8" s="37">
        <f>SUM(C9)</f>
        <v>170490.6</v>
      </c>
      <c r="D8" s="36">
        <f>SUM(D9)</f>
        <v>240530</v>
      </c>
      <c r="E8" s="38">
        <f>SUM(D8/B8)</f>
        <v>1.002709688177422</v>
      </c>
      <c r="F8" s="39"/>
      <c r="G8" s="34"/>
      <c r="H8" s="34"/>
      <c r="I8" s="34"/>
    </row>
    <row r="9" spans="1:6" ht="18" customHeight="1">
      <c r="A9" s="40" t="s">
        <v>71</v>
      </c>
      <c r="B9" s="36">
        <f>SUM(B10:B15)</f>
        <v>239880</v>
      </c>
      <c r="C9" s="36">
        <f>SUM(C10:C15)</f>
        <v>170490.6</v>
      </c>
      <c r="D9" s="36">
        <f>SUM(D10:D15)</f>
        <v>240530</v>
      </c>
      <c r="E9" s="38">
        <f aca="true" t="shared" si="0" ref="E9:E85">SUM(D9/B9)</f>
        <v>1.002709688177422</v>
      </c>
      <c r="F9" s="39"/>
    </row>
    <row r="10" spans="1:10" ht="63.75" customHeight="1">
      <c r="A10" s="41" t="s">
        <v>8</v>
      </c>
      <c r="B10" s="42">
        <v>229000</v>
      </c>
      <c r="C10" s="43">
        <v>159777.22</v>
      </c>
      <c r="D10" s="9">
        <v>229000</v>
      </c>
      <c r="E10" s="44">
        <f t="shared" si="0"/>
        <v>1</v>
      </c>
      <c r="F10" s="39"/>
      <c r="G10" s="45"/>
      <c r="J10" s="46"/>
    </row>
    <row r="11" spans="1:6" ht="89.25" customHeight="1">
      <c r="A11" s="41" t="s">
        <v>57</v>
      </c>
      <c r="B11" s="42">
        <v>200</v>
      </c>
      <c r="C11" s="43">
        <v>-437.55</v>
      </c>
      <c r="D11" s="13">
        <v>200</v>
      </c>
      <c r="E11" s="44">
        <f t="shared" si="0"/>
        <v>1</v>
      </c>
      <c r="F11" s="39"/>
    </row>
    <row r="12" spans="1:6" ht="33.75" customHeight="1">
      <c r="A12" s="41" t="s">
        <v>121</v>
      </c>
      <c r="B12" s="42">
        <v>4050</v>
      </c>
      <c r="C12" s="43">
        <v>4013.09</v>
      </c>
      <c r="D12" s="9">
        <v>4050</v>
      </c>
      <c r="E12" s="44">
        <f t="shared" si="0"/>
        <v>1</v>
      </c>
      <c r="F12" s="39"/>
    </row>
    <row r="13" spans="1:6" ht="69" customHeight="1">
      <c r="A13" s="41" t="s">
        <v>122</v>
      </c>
      <c r="B13" s="42">
        <v>1380</v>
      </c>
      <c r="C13" s="43">
        <v>1351.33</v>
      </c>
      <c r="D13" s="9">
        <v>1380</v>
      </c>
      <c r="E13" s="44">
        <f t="shared" si="0"/>
        <v>1</v>
      </c>
      <c r="F13" s="39"/>
    </row>
    <row r="14" spans="1:6" ht="46.5" customHeight="1">
      <c r="A14" s="41" t="s">
        <v>140</v>
      </c>
      <c r="B14" s="42">
        <v>950</v>
      </c>
      <c r="C14" s="43">
        <v>967.42</v>
      </c>
      <c r="D14" s="9">
        <v>1000</v>
      </c>
      <c r="E14" s="44">
        <f t="shared" si="0"/>
        <v>1.0526315789473684</v>
      </c>
      <c r="F14" s="39"/>
    </row>
    <row r="15" spans="1:6" ht="52.5" customHeight="1">
      <c r="A15" s="41" t="s">
        <v>141</v>
      </c>
      <c r="B15" s="42">
        <v>4300</v>
      </c>
      <c r="C15" s="43">
        <v>4819.09</v>
      </c>
      <c r="D15" s="9">
        <v>4900</v>
      </c>
      <c r="E15" s="44">
        <f t="shared" si="0"/>
        <v>1.1395348837209303</v>
      </c>
      <c r="F15" s="39"/>
    </row>
    <row r="16" spans="1:6" ht="19.5" customHeight="1">
      <c r="A16" s="35" t="s">
        <v>60</v>
      </c>
      <c r="B16" s="47">
        <v>8970</v>
      </c>
      <c r="C16" s="48">
        <v>7675.86</v>
      </c>
      <c r="D16" s="47">
        <v>8970</v>
      </c>
      <c r="E16" s="38">
        <f t="shared" si="0"/>
        <v>1</v>
      </c>
      <c r="F16" s="39"/>
    </row>
    <row r="17" spans="1:6" ht="17.25" customHeight="1">
      <c r="A17" s="35" t="s">
        <v>9</v>
      </c>
      <c r="B17" s="36">
        <f>B18+B21+B22+B23</f>
        <v>44300</v>
      </c>
      <c r="C17" s="36">
        <f>C18+C21+C22+C23</f>
        <v>38809.69</v>
      </c>
      <c r="D17" s="36">
        <f>D18+D21+D22+D23</f>
        <v>43896.34</v>
      </c>
      <c r="E17" s="38">
        <f t="shared" si="0"/>
        <v>0.9908880361173814</v>
      </c>
      <c r="F17" s="39"/>
    </row>
    <row r="18" spans="1:6" ht="30.75" customHeight="1">
      <c r="A18" s="41" t="s">
        <v>10</v>
      </c>
      <c r="B18" s="42">
        <f>SUM(B19:B20)</f>
        <v>31300</v>
      </c>
      <c r="C18" s="42">
        <f>SUM(C19:C20)</f>
        <v>26876.13</v>
      </c>
      <c r="D18" s="42">
        <f>SUM(D19:D20)</f>
        <v>31300</v>
      </c>
      <c r="E18" s="44">
        <f t="shared" si="0"/>
        <v>1</v>
      </c>
      <c r="F18" s="39"/>
    </row>
    <row r="19" spans="1:6" ht="29.25" customHeight="1">
      <c r="A19" s="41" t="s">
        <v>11</v>
      </c>
      <c r="B19" s="42">
        <v>16800</v>
      </c>
      <c r="C19" s="43">
        <v>16033.53</v>
      </c>
      <c r="D19" s="42">
        <v>16800</v>
      </c>
      <c r="E19" s="44">
        <f t="shared" si="0"/>
        <v>1</v>
      </c>
      <c r="F19" s="39"/>
    </row>
    <row r="20" spans="1:6" ht="30" customHeight="1">
      <c r="A20" s="41" t="s">
        <v>95</v>
      </c>
      <c r="B20" s="42">
        <v>14500</v>
      </c>
      <c r="C20" s="43">
        <v>10842.6</v>
      </c>
      <c r="D20" s="42">
        <v>14500</v>
      </c>
      <c r="E20" s="44">
        <f t="shared" si="0"/>
        <v>1</v>
      </c>
      <c r="F20" s="39"/>
    </row>
    <row r="21" spans="1:6" ht="28.5" customHeight="1">
      <c r="A21" s="41" t="s">
        <v>80</v>
      </c>
      <c r="B21" s="42">
        <v>0</v>
      </c>
      <c r="C21" s="43">
        <v>-521.89</v>
      </c>
      <c r="D21" s="43">
        <v>-521.89</v>
      </c>
      <c r="E21" s="44">
        <v>0</v>
      </c>
      <c r="F21" s="39"/>
    </row>
    <row r="22" spans="1:6" ht="28.5" customHeight="1">
      <c r="A22" s="41" t="s">
        <v>142</v>
      </c>
      <c r="B22" s="42">
        <v>0</v>
      </c>
      <c r="C22" s="43">
        <v>118.23</v>
      </c>
      <c r="D22" s="42">
        <v>118.23</v>
      </c>
      <c r="E22" s="44">
        <v>0</v>
      </c>
      <c r="F22" s="39"/>
    </row>
    <row r="23" spans="1:6" ht="28.5" customHeight="1">
      <c r="A23" s="41" t="s">
        <v>12</v>
      </c>
      <c r="B23" s="42">
        <v>13000</v>
      </c>
      <c r="C23" s="43">
        <v>12337.22</v>
      </c>
      <c r="D23" s="42">
        <v>13000</v>
      </c>
      <c r="E23" s="44">
        <f t="shared" si="0"/>
        <v>1</v>
      </c>
      <c r="F23" s="39"/>
    </row>
    <row r="24" spans="1:6" ht="26.25" customHeight="1">
      <c r="A24" s="49" t="s">
        <v>13</v>
      </c>
      <c r="B24" s="36">
        <f>B25+B26+B27</f>
        <v>73790</v>
      </c>
      <c r="C24" s="36">
        <f>C25+C26+C27</f>
        <v>41651.78999999999</v>
      </c>
      <c r="D24" s="36">
        <f>D25+D26+D27</f>
        <v>70590</v>
      </c>
      <c r="E24" s="38">
        <f t="shared" si="0"/>
        <v>0.9566336902019243</v>
      </c>
      <c r="F24" s="39"/>
    </row>
    <row r="25" spans="1:6" ht="36" customHeight="1">
      <c r="A25" s="41" t="s">
        <v>14</v>
      </c>
      <c r="B25" s="42">
        <v>10890</v>
      </c>
      <c r="C25" s="43">
        <v>3640.34</v>
      </c>
      <c r="D25" s="42">
        <v>10890</v>
      </c>
      <c r="E25" s="44">
        <f t="shared" si="0"/>
        <v>1</v>
      </c>
      <c r="F25" s="39"/>
    </row>
    <row r="26" spans="1:6" ht="24" customHeight="1">
      <c r="A26" s="41" t="s">
        <v>15</v>
      </c>
      <c r="B26" s="42">
        <v>39600</v>
      </c>
      <c r="C26" s="43">
        <v>30222.17</v>
      </c>
      <c r="D26" s="42">
        <v>39600</v>
      </c>
      <c r="E26" s="44">
        <f t="shared" si="0"/>
        <v>1</v>
      </c>
      <c r="F26" s="39"/>
    </row>
    <row r="27" spans="1:6" ht="27" customHeight="1">
      <c r="A27" s="41" t="s">
        <v>16</v>
      </c>
      <c r="B27" s="42">
        <f>SUM(B28:B29)</f>
        <v>23300</v>
      </c>
      <c r="C27" s="43">
        <f>SUM(C28:C29)</f>
        <v>7789.28</v>
      </c>
      <c r="D27" s="42">
        <f>SUM(D28:D29)</f>
        <v>20100</v>
      </c>
      <c r="E27" s="44">
        <f t="shared" si="0"/>
        <v>0.8626609442060086</v>
      </c>
      <c r="F27" s="39"/>
    </row>
    <row r="28" spans="1:6" ht="34.5" customHeight="1">
      <c r="A28" s="41" t="s">
        <v>81</v>
      </c>
      <c r="B28" s="42">
        <v>19300</v>
      </c>
      <c r="C28" s="43">
        <v>6860.07</v>
      </c>
      <c r="D28" s="42">
        <v>16100</v>
      </c>
      <c r="E28" s="44">
        <f t="shared" si="0"/>
        <v>0.8341968911917098</v>
      </c>
      <c r="F28" s="39"/>
    </row>
    <row r="29" spans="1:6" ht="36" customHeight="1">
      <c r="A29" s="41" t="s">
        <v>82</v>
      </c>
      <c r="B29" s="42">
        <v>4000</v>
      </c>
      <c r="C29" s="43">
        <v>929.21</v>
      </c>
      <c r="D29" s="42">
        <v>4000</v>
      </c>
      <c r="E29" s="44">
        <f t="shared" si="0"/>
        <v>1</v>
      </c>
      <c r="F29" s="39"/>
    </row>
    <row r="30" spans="1:6" ht="24" customHeight="1">
      <c r="A30" s="49" t="s">
        <v>17</v>
      </c>
      <c r="B30" s="36">
        <f>SUM(B31:B32)</f>
        <v>5335</v>
      </c>
      <c r="C30" s="37">
        <f>SUM(C31:C32)</f>
        <v>4536.84</v>
      </c>
      <c r="D30" s="36">
        <f>SUM(D31:D32)</f>
        <v>5335</v>
      </c>
      <c r="E30" s="38">
        <f t="shared" si="0"/>
        <v>1</v>
      </c>
      <c r="F30" s="39"/>
    </row>
    <row r="31" spans="1:6" ht="45.75" customHeight="1">
      <c r="A31" s="41" t="s">
        <v>111</v>
      </c>
      <c r="B31" s="42">
        <v>5205</v>
      </c>
      <c r="C31" s="43">
        <v>4461.84</v>
      </c>
      <c r="D31" s="42">
        <v>5205</v>
      </c>
      <c r="E31" s="44">
        <f t="shared" si="0"/>
        <v>1</v>
      </c>
      <c r="F31" s="39"/>
    </row>
    <row r="32" spans="1:6" ht="34.5" customHeight="1">
      <c r="A32" s="41" t="s">
        <v>18</v>
      </c>
      <c r="B32" s="42">
        <v>130</v>
      </c>
      <c r="C32" s="43">
        <v>75</v>
      </c>
      <c r="D32" s="42">
        <v>130</v>
      </c>
      <c r="E32" s="44">
        <f t="shared" si="0"/>
        <v>1</v>
      </c>
      <c r="F32" s="39"/>
    </row>
    <row r="33" spans="1:9" ht="33" customHeight="1">
      <c r="A33" s="49" t="s">
        <v>19</v>
      </c>
      <c r="B33" s="36">
        <f>SUM(B34:B37)</f>
        <v>17962</v>
      </c>
      <c r="C33" s="37">
        <f>SUM(C34:C37)</f>
        <v>12916.109999999999</v>
      </c>
      <c r="D33" s="36">
        <f>SUM(D34:D37)</f>
        <v>17922</v>
      </c>
      <c r="E33" s="38">
        <f t="shared" si="0"/>
        <v>0.9977730764948224</v>
      </c>
      <c r="F33" s="39"/>
      <c r="G33" s="12"/>
      <c r="H33" s="12"/>
      <c r="I33" s="12"/>
    </row>
    <row r="34" spans="1:8" ht="63" customHeight="1">
      <c r="A34" s="41" t="s">
        <v>58</v>
      </c>
      <c r="B34" s="42">
        <v>13612</v>
      </c>
      <c r="C34" s="43">
        <v>9729.55</v>
      </c>
      <c r="D34" s="42">
        <v>13612</v>
      </c>
      <c r="E34" s="44">
        <f t="shared" si="0"/>
        <v>1</v>
      </c>
      <c r="F34" s="39"/>
      <c r="H34" s="50"/>
    </row>
    <row r="35" spans="1:6" ht="46.5" customHeight="1">
      <c r="A35" s="41" t="s">
        <v>69</v>
      </c>
      <c r="B35" s="42">
        <v>40</v>
      </c>
      <c r="C35" s="43">
        <v>0</v>
      </c>
      <c r="D35" s="42">
        <v>0</v>
      </c>
      <c r="E35" s="44">
        <f t="shared" si="0"/>
        <v>0</v>
      </c>
      <c r="F35" s="39"/>
    </row>
    <row r="36" spans="1:6" ht="33.75" customHeight="1">
      <c r="A36" s="41" t="s">
        <v>20</v>
      </c>
      <c r="B36" s="42">
        <v>1310</v>
      </c>
      <c r="C36" s="51">
        <v>906.48</v>
      </c>
      <c r="D36" s="52">
        <v>1310</v>
      </c>
      <c r="E36" s="44">
        <f t="shared" si="0"/>
        <v>1</v>
      </c>
      <c r="F36" s="39"/>
    </row>
    <row r="37" spans="1:6" ht="30" customHeight="1">
      <c r="A37" s="41" t="s">
        <v>21</v>
      </c>
      <c r="B37" s="42">
        <v>3000</v>
      </c>
      <c r="C37" s="51">
        <v>2280.08</v>
      </c>
      <c r="D37" s="52">
        <v>3000</v>
      </c>
      <c r="E37" s="44">
        <f t="shared" si="0"/>
        <v>1</v>
      </c>
      <c r="F37" s="39"/>
    </row>
    <row r="38" spans="1:6" ht="24" customHeight="1">
      <c r="A38" s="49" t="s">
        <v>22</v>
      </c>
      <c r="B38" s="36">
        <f>SUM(B39)</f>
        <v>4540</v>
      </c>
      <c r="C38" s="37">
        <f>SUM(C39)</f>
        <v>3273.91</v>
      </c>
      <c r="D38" s="36">
        <f>SUM(D39)</f>
        <v>4540</v>
      </c>
      <c r="E38" s="38">
        <f t="shared" si="0"/>
        <v>1</v>
      </c>
      <c r="F38" s="39"/>
    </row>
    <row r="39" spans="1:6" ht="22.5" customHeight="1">
      <c r="A39" s="41" t="s">
        <v>23</v>
      </c>
      <c r="B39" s="53">
        <v>4540</v>
      </c>
      <c r="C39" s="43">
        <v>3273.91</v>
      </c>
      <c r="D39" s="42">
        <v>4540</v>
      </c>
      <c r="E39" s="44">
        <f t="shared" si="0"/>
        <v>1</v>
      </c>
      <c r="F39" s="39"/>
    </row>
    <row r="40" spans="1:6" ht="28.5" customHeight="1">
      <c r="A40" s="54" t="s">
        <v>94</v>
      </c>
      <c r="B40" s="37">
        <f>SUM(B41:B43)</f>
        <v>1070</v>
      </c>
      <c r="C40" s="37">
        <f>SUM(C41:C43)</f>
        <v>847.4100000000001</v>
      </c>
      <c r="D40" s="36">
        <f>SUM(D41:D43)</f>
        <v>1170</v>
      </c>
      <c r="E40" s="38">
        <f t="shared" si="0"/>
        <v>1.0934579439252337</v>
      </c>
      <c r="F40" s="39"/>
    </row>
    <row r="41" spans="1:6" ht="30" customHeight="1">
      <c r="A41" s="55" t="s">
        <v>93</v>
      </c>
      <c r="B41" s="56">
        <v>50</v>
      </c>
      <c r="C41" s="56">
        <v>122.59</v>
      </c>
      <c r="D41" s="57">
        <v>150</v>
      </c>
      <c r="E41" s="44">
        <f t="shared" si="0"/>
        <v>3</v>
      </c>
      <c r="F41" s="39"/>
    </row>
    <row r="42" spans="1:6" ht="28.5" customHeight="1">
      <c r="A42" s="55" t="s">
        <v>24</v>
      </c>
      <c r="B42" s="56">
        <v>600</v>
      </c>
      <c r="C42" s="56">
        <v>389.75</v>
      </c>
      <c r="D42" s="57">
        <v>600</v>
      </c>
      <c r="E42" s="44">
        <f t="shared" si="0"/>
        <v>1</v>
      </c>
      <c r="F42" s="39"/>
    </row>
    <row r="43" spans="1:6" ht="24.75" customHeight="1">
      <c r="A43" s="55" t="s">
        <v>25</v>
      </c>
      <c r="B43" s="58">
        <v>420</v>
      </c>
      <c r="C43" s="43">
        <v>335.07</v>
      </c>
      <c r="D43" s="42">
        <v>420</v>
      </c>
      <c r="E43" s="44">
        <f t="shared" si="0"/>
        <v>1</v>
      </c>
      <c r="F43" s="39"/>
    </row>
    <row r="44" spans="1:6" ht="24.75" customHeight="1">
      <c r="A44" s="49" t="s">
        <v>26</v>
      </c>
      <c r="B44" s="59">
        <f>SUM(B45:B46)</f>
        <v>19936</v>
      </c>
      <c r="C44" s="59">
        <f>SUM(C45:C46)</f>
        <v>19805.52</v>
      </c>
      <c r="D44" s="59">
        <f>SUM(D45:D46)</f>
        <v>20000</v>
      </c>
      <c r="E44" s="38">
        <f t="shared" si="0"/>
        <v>1.0032102728731942</v>
      </c>
      <c r="F44" s="39"/>
    </row>
    <row r="45" spans="1:6" ht="59.25" customHeight="1">
      <c r="A45" s="41" t="s">
        <v>59</v>
      </c>
      <c r="B45" s="42">
        <v>11000</v>
      </c>
      <c r="C45" s="43">
        <v>10825.02</v>
      </c>
      <c r="D45" s="42">
        <v>11000</v>
      </c>
      <c r="E45" s="44">
        <f t="shared" si="0"/>
        <v>1</v>
      </c>
      <c r="F45" s="39"/>
    </row>
    <row r="46" spans="1:6" ht="39" customHeight="1">
      <c r="A46" s="41" t="s">
        <v>27</v>
      </c>
      <c r="B46" s="42">
        <v>8936</v>
      </c>
      <c r="C46" s="43">
        <v>8980.5</v>
      </c>
      <c r="D46" s="42">
        <v>9000</v>
      </c>
      <c r="E46" s="44">
        <f t="shared" si="0"/>
        <v>1.0071620411817368</v>
      </c>
      <c r="F46" s="39"/>
    </row>
    <row r="47" spans="1:6" ht="18.75" customHeight="1">
      <c r="A47" s="49" t="s">
        <v>28</v>
      </c>
      <c r="B47" s="36">
        <v>1212</v>
      </c>
      <c r="C47" s="36">
        <v>337.13</v>
      </c>
      <c r="D47" s="36">
        <v>510</v>
      </c>
      <c r="E47" s="38">
        <f t="shared" si="0"/>
        <v>0.4207920792079208</v>
      </c>
      <c r="F47" s="39"/>
    </row>
    <row r="48" spans="1:6" ht="16.5" customHeight="1">
      <c r="A48" s="49" t="s">
        <v>29</v>
      </c>
      <c r="B48" s="36">
        <f>SUM(B49:B50)</f>
        <v>5</v>
      </c>
      <c r="C48" s="36">
        <f>SUM(C49:C50)</f>
        <v>2.68</v>
      </c>
      <c r="D48" s="36">
        <f>SUM(D49:D50)</f>
        <v>5</v>
      </c>
      <c r="E48" s="38">
        <f t="shared" si="0"/>
        <v>1</v>
      </c>
      <c r="F48" s="39"/>
    </row>
    <row r="49" spans="1:6" ht="18.75" customHeight="1">
      <c r="A49" s="41" t="s">
        <v>70</v>
      </c>
      <c r="B49" s="42">
        <v>0</v>
      </c>
      <c r="C49" s="43">
        <v>2.68</v>
      </c>
      <c r="D49" s="42">
        <v>0</v>
      </c>
      <c r="E49" s="38">
        <v>0</v>
      </c>
      <c r="F49" s="39"/>
    </row>
    <row r="50" spans="1:6" ht="21" customHeight="1">
      <c r="A50" s="41" t="s">
        <v>30</v>
      </c>
      <c r="B50" s="42">
        <v>5</v>
      </c>
      <c r="C50" s="43">
        <v>0</v>
      </c>
      <c r="D50" s="42">
        <v>5</v>
      </c>
      <c r="E50" s="44">
        <f t="shared" si="0"/>
        <v>1</v>
      </c>
      <c r="F50" s="39"/>
    </row>
    <row r="51" spans="1:8" s="64" customFormat="1" ht="24.75" customHeight="1">
      <c r="A51" s="60" t="s">
        <v>31</v>
      </c>
      <c r="B51" s="61">
        <f>SUM(B8+B16+B17+B24+B30+B33+B38+B40+B44+B47+B48)</f>
        <v>417000</v>
      </c>
      <c r="C51" s="61">
        <f>SUM(C8+C16+C17+C24+C30+C33+C38+C40+C44+C47+C48)</f>
        <v>300347.54</v>
      </c>
      <c r="D51" s="61">
        <f>SUM(D8+D16+D17+D24+D30+D33+D38+D40+D44+D47+D48)</f>
        <v>413468.33999999997</v>
      </c>
      <c r="E51" s="62">
        <f t="shared" si="0"/>
        <v>0.9915307913669064</v>
      </c>
      <c r="F51" s="39"/>
      <c r="G51" s="63"/>
      <c r="H51" s="63"/>
    </row>
    <row r="52" spans="1:8" s="64" customFormat="1" ht="24" customHeight="1">
      <c r="A52" s="65" t="s">
        <v>123</v>
      </c>
      <c r="B52" s="66"/>
      <c r="C52" s="66"/>
      <c r="D52" s="66"/>
      <c r="E52" s="67"/>
      <c r="F52" s="39"/>
      <c r="G52" s="63"/>
      <c r="H52" s="63"/>
    </row>
    <row r="53" spans="1:6" ht="33" customHeight="1">
      <c r="A53" s="41" t="s">
        <v>85</v>
      </c>
      <c r="B53" s="42">
        <v>62465</v>
      </c>
      <c r="C53" s="42">
        <v>47473.4</v>
      </c>
      <c r="D53" s="42">
        <v>62465</v>
      </c>
      <c r="E53" s="44">
        <f t="shared" si="0"/>
        <v>1</v>
      </c>
      <c r="F53" s="39"/>
    </row>
    <row r="54" spans="1:6" ht="30" customHeight="1">
      <c r="A54" s="41" t="s">
        <v>116</v>
      </c>
      <c r="B54" s="42">
        <v>9264.33</v>
      </c>
      <c r="C54" s="42">
        <v>9264.33</v>
      </c>
      <c r="D54" s="42">
        <v>9264.33</v>
      </c>
      <c r="E54" s="44">
        <f t="shared" si="0"/>
        <v>1</v>
      </c>
      <c r="F54" s="39"/>
    </row>
    <row r="55" spans="1:6" ht="38.25" customHeight="1">
      <c r="A55" s="41" t="s">
        <v>124</v>
      </c>
      <c r="B55" s="42">
        <v>48499.76</v>
      </c>
      <c r="C55" s="42">
        <v>0</v>
      </c>
      <c r="D55" s="42">
        <v>0</v>
      </c>
      <c r="E55" s="44">
        <f t="shared" si="0"/>
        <v>0</v>
      </c>
      <c r="F55" s="39"/>
    </row>
    <row r="56" spans="1:6" ht="89.25" customHeight="1">
      <c r="A56" s="41" t="s">
        <v>143</v>
      </c>
      <c r="B56" s="42">
        <v>46821.11</v>
      </c>
      <c r="C56" s="42">
        <v>0</v>
      </c>
      <c r="D56" s="42">
        <v>0</v>
      </c>
      <c r="E56" s="44">
        <f t="shared" si="0"/>
        <v>0</v>
      </c>
      <c r="F56" s="39"/>
    </row>
    <row r="57" spans="1:6" ht="51" customHeight="1">
      <c r="A57" s="41" t="s">
        <v>144</v>
      </c>
      <c r="B57" s="42">
        <v>3577.97</v>
      </c>
      <c r="C57" s="42">
        <v>3577.97</v>
      </c>
      <c r="D57" s="42">
        <v>3577.97</v>
      </c>
      <c r="E57" s="44">
        <f t="shared" si="0"/>
        <v>1</v>
      </c>
      <c r="F57" s="39"/>
    </row>
    <row r="58" spans="1:6" ht="61.5" customHeight="1">
      <c r="A58" s="41" t="s">
        <v>145</v>
      </c>
      <c r="B58" s="42">
        <v>5001.9</v>
      </c>
      <c r="C58" s="42">
        <v>4912.73</v>
      </c>
      <c r="D58" s="42">
        <v>5001.9</v>
      </c>
      <c r="E58" s="44">
        <f t="shared" si="0"/>
        <v>1</v>
      </c>
      <c r="F58" s="39"/>
    </row>
    <row r="59" spans="1:6" ht="78" customHeight="1">
      <c r="A59" s="41" t="s">
        <v>146</v>
      </c>
      <c r="B59" s="42">
        <v>870.05</v>
      </c>
      <c r="C59" s="42">
        <v>850.18</v>
      </c>
      <c r="D59" s="42">
        <v>870.05</v>
      </c>
      <c r="E59" s="44">
        <f t="shared" si="0"/>
        <v>1</v>
      </c>
      <c r="F59" s="39"/>
    </row>
    <row r="60" spans="1:6" ht="46.5" customHeight="1">
      <c r="A60" s="41" t="s">
        <v>108</v>
      </c>
      <c r="B60" s="52">
        <v>22796.08</v>
      </c>
      <c r="C60" s="52">
        <v>12082.1</v>
      </c>
      <c r="D60" s="52">
        <v>22796.08</v>
      </c>
      <c r="E60" s="44">
        <f t="shared" si="0"/>
        <v>1</v>
      </c>
      <c r="F60" s="39"/>
    </row>
    <row r="61" spans="1:6" ht="40.5" customHeight="1">
      <c r="A61" s="41" t="s">
        <v>147</v>
      </c>
      <c r="B61" s="52">
        <v>5710.07</v>
      </c>
      <c r="C61" s="52">
        <v>5710.07</v>
      </c>
      <c r="D61" s="52">
        <v>5710.07</v>
      </c>
      <c r="E61" s="44">
        <f t="shared" si="0"/>
        <v>1</v>
      </c>
      <c r="F61" s="39"/>
    </row>
    <row r="62" spans="1:6" ht="42" customHeight="1">
      <c r="A62" s="41" t="s">
        <v>105</v>
      </c>
      <c r="B62" s="52">
        <v>94201.5</v>
      </c>
      <c r="C62" s="52">
        <v>64188.29</v>
      </c>
      <c r="D62" s="52">
        <v>94201.5</v>
      </c>
      <c r="E62" s="44">
        <f t="shared" si="0"/>
        <v>1</v>
      </c>
      <c r="F62" s="39"/>
    </row>
    <row r="63" spans="1:6" ht="36" customHeight="1">
      <c r="A63" s="41" t="s">
        <v>125</v>
      </c>
      <c r="B63" s="52">
        <v>358.26</v>
      </c>
      <c r="C63" s="52">
        <v>358.26</v>
      </c>
      <c r="D63" s="52">
        <v>358.26</v>
      </c>
      <c r="E63" s="44">
        <f t="shared" si="0"/>
        <v>1</v>
      </c>
      <c r="F63" s="39"/>
    </row>
    <row r="64" spans="1:6" ht="33.75" customHeight="1">
      <c r="A64" s="41" t="s">
        <v>68</v>
      </c>
      <c r="B64" s="52">
        <v>506.94</v>
      </c>
      <c r="C64" s="52">
        <v>506.94</v>
      </c>
      <c r="D64" s="52">
        <v>506.94</v>
      </c>
      <c r="E64" s="44">
        <f t="shared" si="0"/>
        <v>1</v>
      </c>
      <c r="F64" s="39"/>
    </row>
    <row r="65" spans="1:6" ht="48" customHeight="1">
      <c r="A65" s="41" t="s">
        <v>148</v>
      </c>
      <c r="B65" s="52">
        <v>8863.39</v>
      </c>
      <c r="C65" s="52">
        <v>4946.42</v>
      </c>
      <c r="D65" s="52">
        <v>8863.39</v>
      </c>
      <c r="E65" s="44">
        <f t="shared" si="0"/>
        <v>1</v>
      </c>
      <c r="F65" s="39"/>
    </row>
    <row r="66" spans="1:6" s="46" customFormat="1" ht="53.25" customHeight="1">
      <c r="A66" s="41" t="s">
        <v>148</v>
      </c>
      <c r="B66" s="52">
        <v>14655.51</v>
      </c>
      <c r="C66" s="52">
        <v>13226.38</v>
      </c>
      <c r="D66" s="52">
        <v>14655.51</v>
      </c>
      <c r="E66" s="44">
        <f t="shared" si="0"/>
        <v>1</v>
      </c>
      <c r="F66" s="39"/>
    </row>
    <row r="67" spans="1:6" s="46" customFormat="1" ht="78" customHeight="1">
      <c r="A67" s="41" t="s">
        <v>126</v>
      </c>
      <c r="B67" s="52">
        <v>6245.6</v>
      </c>
      <c r="C67" s="52">
        <v>1593.22</v>
      </c>
      <c r="D67" s="52">
        <v>6245.6</v>
      </c>
      <c r="E67" s="44">
        <f t="shared" si="0"/>
        <v>1</v>
      </c>
      <c r="F67" s="39"/>
    </row>
    <row r="68" spans="1:6" ht="45" customHeight="1">
      <c r="A68" s="41" t="s">
        <v>127</v>
      </c>
      <c r="B68" s="52">
        <v>720</v>
      </c>
      <c r="C68" s="52">
        <v>720</v>
      </c>
      <c r="D68" s="52">
        <v>720</v>
      </c>
      <c r="E68" s="44">
        <f t="shared" si="0"/>
        <v>1</v>
      </c>
      <c r="F68" s="39"/>
    </row>
    <row r="69" spans="1:6" ht="45.75" customHeight="1">
      <c r="A69" s="41" t="s">
        <v>149</v>
      </c>
      <c r="B69" s="52">
        <v>28333.23</v>
      </c>
      <c r="C69" s="52">
        <v>6587.4</v>
      </c>
      <c r="D69" s="52">
        <v>28333.23</v>
      </c>
      <c r="E69" s="44">
        <f t="shared" si="0"/>
        <v>1</v>
      </c>
      <c r="F69" s="39"/>
    </row>
    <row r="70" spans="1:6" ht="75" customHeight="1">
      <c r="A70" s="41" t="s">
        <v>150</v>
      </c>
      <c r="B70" s="42">
        <v>1166.67</v>
      </c>
      <c r="C70" s="42">
        <v>1166.67</v>
      </c>
      <c r="D70" s="42">
        <v>1166.67</v>
      </c>
      <c r="E70" s="44">
        <f t="shared" si="0"/>
        <v>1</v>
      </c>
      <c r="F70" s="39"/>
    </row>
    <row r="71" spans="1:6" s="46" customFormat="1" ht="42" customHeight="1">
      <c r="A71" s="41" t="s">
        <v>115</v>
      </c>
      <c r="B71" s="52">
        <v>2900</v>
      </c>
      <c r="C71" s="52">
        <v>1800</v>
      </c>
      <c r="D71" s="52">
        <v>2900</v>
      </c>
      <c r="E71" s="44">
        <f t="shared" si="0"/>
        <v>1</v>
      </c>
      <c r="F71" s="39"/>
    </row>
    <row r="72" spans="1:6" s="46" customFormat="1" ht="34.5" customHeight="1">
      <c r="A72" s="41" t="s">
        <v>151</v>
      </c>
      <c r="B72" s="52">
        <v>51425.31</v>
      </c>
      <c r="C72" s="52">
        <v>47425.31</v>
      </c>
      <c r="D72" s="52">
        <v>51425.31</v>
      </c>
      <c r="E72" s="44">
        <f t="shared" si="0"/>
        <v>1</v>
      </c>
      <c r="F72" s="39"/>
    </row>
    <row r="73" spans="1:6" s="46" customFormat="1" ht="45.75" customHeight="1">
      <c r="A73" s="41" t="s">
        <v>109</v>
      </c>
      <c r="B73" s="52">
        <v>1415.26</v>
      </c>
      <c r="C73" s="52">
        <v>778</v>
      </c>
      <c r="D73" s="52">
        <v>1415.26</v>
      </c>
      <c r="E73" s="44">
        <f t="shared" si="0"/>
        <v>1</v>
      </c>
      <c r="F73" s="39"/>
    </row>
    <row r="74" spans="1:6" s="46" customFormat="1" ht="48" customHeight="1">
      <c r="A74" s="41" t="s">
        <v>152</v>
      </c>
      <c r="B74" s="52">
        <v>4027.76</v>
      </c>
      <c r="C74" s="52">
        <v>2063.87</v>
      </c>
      <c r="D74" s="52">
        <v>4027.76</v>
      </c>
      <c r="E74" s="44">
        <f t="shared" si="0"/>
        <v>1</v>
      </c>
      <c r="F74" s="39"/>
    </row>
    <row r="75" spans="1:6" s="46" customFormat="1" ht="40.5" customHeight="1">
      <c r="A75" s="41" t="s">
        <v>153</v>
      </c>
      <c r="B75" s="52">
        <v>3631.61</v>
      </c>
      <c r="C75" s="52">
        <v>3631.61</v>
      </c>
      <c r="D75" s="52">
        <v>3631.61</v>
      </c>
      <c r="E75" s="44">
        <f t="shared" si="0"/>
        <v>1</v>
      </c>
      <c r="F75" s="39"/>
    </row>
    <row r="76" spans="1:6" s="46" customFormat="1" ht="37.5" customHeight="1">
      <c r="A76" s="41" t="s">
        <v>154</v>
      </c>
      <c r="B76" s="52">
        <v>44.68</v>
      </c>
      <c r="C76" s="52">
        <v>0</v>
      </c>
      <c r="D76" s="52">
        <v>44.68</v>
      </c>
      <c r="E76" s="44">
        <f>SUM(D76/B76)</f>
        <v>1</v>
      </c>
      <c r="F76" s="39"/>
    </row>
    <row r="77" spans="1:6" s="46" customFormat="1" ht="104.25" customHeight="1">
      <c r="A77" s="41" t="s">
        <v>155</v>
      </c>
      <c r="B77" s="52">
        <v>57302.33</v>
      </c>
      <c r="C77" s="52">
        <v>50360.79</v>
      </c>
      <c r="D77" s="52">
        <v>57302.33</v>
      </c>
      <c r="E77" s="44">
        <f t="shared" si="0"/>
        <v>1</v>
      </c>
      <c r="F77" s="39"/>
    </row>
    <row r="78" spans="1:6" s="46" customFormat="1" ht="41.25" customHeight="1">
      <c r="A78" s="41" t="s">
        <v>112</v>
      </c>
      <c r="B78" s="52">
        <v>2184.3</v>
      </c>
      <c r="C78" s="52">
        <v>1656.48</v>
      </c>
      <c r="D78" s="52">
        <v>2184.3</v>
      </c>
      <c r="E78" s="44">
        <f t="shared" si="0"/>
        <v>1</v>
      </c>
      <c r="F78" s="39"/>
    </row>
    <row r="79" spans="1:6" s="46" customFormat="1" ht="44.25" customHeight="1">
      <c r="A79" s="41" t="s">
        <v>96</v>
      </c>
      <c r="B79" s="52">
        <v>4.5</v>
      </c>
      <c r="C79" s="42">
        <v>4.5</v>
      </c>
      <c r="D79" s="52">
        <v>4.5</v>
      </c>
      <c r="E79" s="44">
        <f t="shared" si="0"/>
        <v>1</v>
      </c>
      <c r="F79" s="39"/>
    </row>
    <row r="80" spans="1:6" s="46" customFormat="1" ht="42" customHeight="1">
      <c r="A80" s="41" t="s">
        <v>106</v>
      </c>
      <c r="B80" s="52">
        <v>13.05</v>
      </c>
      <c r="C80" s="42">
        <v>0</v>
      </c>
      <c r="D80" s="52">
        <v>13.05</v>
      </c>
      <c r="E80" s="44">
        <f t="shared" si="0"/>
        <v>1</v>
      </c>
      <c r="F80" s="39"/>
    </row>
    <row r="81" spans="1:6" s="46" customFormat="1" ht="57" customHeight="1">
      <c r="A81" s="41" t="s">
        <v>99</v>
      </c>
      <c r="B81" s="42">
        <v>2640.03</v>
      </c>
      <c r="C81" s="52">
        <v>1980.03</v>
      </c>
      <c r="D81" s="42">
        <v>2640.03</v>
      </c>
      <c r="E81" s="44">
        <f t="shared" si="0"/>
        <v>1</v>
      </c>
      <c r="F81" s="39"/>
    </row>
    <row r="82" spans="1:6" s="46" customFormat="1" ht="34.5" customHeight="1">
      <c r="A82" s="41" t="s">
        <v>101</v>
      </c>
      <c r="B82" s="57">
        <v>3413.97</v>
      </c>
      <c r="C82" s="52">
        <v>2560.48</v>
      </c>
      <c r="D82" s="57">
        <v>3413.97</v>
      </c>
      <c r="E82" s="44">
        <f t="shared" si="0"/>
        <v>1</v>
      </c>
      <c r="F82" s="39"/>
    </row>
    <row r="83" spans="1:6" s="46" customFormat="1" ht="51" customHeight="1">
      <c r="A83" s="68" t="s">
        <v>100</v>
      </c>
      <c r="B83" s="42">
        <v>4196.37</v>
      </c>
      <c r="C83" s="52">
        <v>3147.28</v>
      </c>
      <c r="D83" s="42">
        <v>4196.37</v>
      </c>
      <c r="E83" s="44">
        <f t="shared" si="0"/>
        <v>1</v>
      </c>
      <c r="F83" s="39"/>
    </row>
    <row r="84" spans="1:6" s="46" customFormat="1" ht="39.75" customHeight="1">
      <c r="A84" s="41" t="s">
        <v>62</v>
      </c>
      <c r="B84" s="57">
        <v>1203</v>
      </c>
      <c r="C84" s="52">
        <v>902.25</v>
      </c>
      <c r="D84" s="57">
        <v>1203</v>
      </c>
      <c r="E84" s="44">
        <f t="shared" si="0"/>
        <v>1</v>
      </c>
      <c r="F84" s="39"/>
    </row>
    <row r="85" spans="1:6" s="46" customFormat="1" ht="46.5" customHeight="1">
      <c r="A85" s="41" t="s">
        <v>86</v>
      </c>
      <c r="B85" s="57">
        <v>0.39</v>
      </c>
      <c r="C85" s="42">
        <v>0.39</v>
      </c>
      <c r="D85" s="57">
        <v>0.39</v>
      </c>
      <c r="E85" s="44">
        <f t="shared" si="0"/>
        <v>1</v>
      </c>
      <c r="F85" s="39"/>
    </row>
    <row r="86" spans="1:6" s="46" customFormat="1" ht="46.5" customHeight="1">
      <c r="A86" s="41" t="s">
        <v>61</v>
      </c>
      <c r="B86" s="57">
        <v>10685.84</v>
      </c>
      <c r="C86" s="52">
        <v>8014.38</v>
      </c>
      <c r="D86" s="57">
        <v>10685.84</v>
      </c>
      <c r="E86" s="44">
        <f aca="true" t="shared" si="1" ref="E86:E148">SUM(D86/B86)</f>
        <v>1</v>
      </c>
      <c r="F86" s="39"/>
    </row>
    <row r="87" spans="1:6" s="46" customFormat="1" ht="103.5" customHeight="1">
      <c r="A87" s="41" t="s">
        <v>113</v>
      </c>
      <c r="B87" s="57">
        <v>137910.65</v>
      </c>
      <c r="C87" s="52">
        <v>85061.83</v>
      </c>
      <c r="D87" s="57">
        <v>137910.65</v>
      </c>
      <c r="E87" s="44">
        <f t="shared" si="1"/>
        <v>1</v>
      </c>
      <c r="F87" s="39"/>
    </row>
    <row r="88" spans="1:6" s="46" customFormat="1" ht="105" customHeight="1">
      <c r="A88" s="41" t="s">
        <v>113</v>
      </c>
      <c r="B88" s="57">
        <v>208839.63</v>
      </c>
      <c r="C88" s="52">
        <v>139238.3</v>
      </c>
      <c r="D88" s="57">
        <v>208839.63</v>
      </c>
      <c r="E88" s="44">
        <f t="shared" si="1"/>
        <v>1</v>
      </c>
      <c r="F88" s="39"/>
    </row>
    <row r="89" spans="1:6" s="46" customFormat="1" ht="42" customHeight="1">
      <c r="A89" s="41" t="s">
        <v>102</v>
      </c>
      <c r="B89" s="57">
        <v>1914.85</v>
      </c>
      <c r="C89" s="42">
        <v>1777.35</v>
      </c>
      <c r="D89" s="57">
        <v>1914.85</v>
      </c>
      <c r="E89" s="44">
        <f t="shared" si="1"/>
        <v>1</v>
      </c>
      <c r="F89" s="39"/>
    </row>
    <row r="90" spans="1:6" s="46" customFormat="1" ht="42" customHeight="1">
      <c r="A90" s="41" t="s">
        <v>107</v>
      </c>
      <c r="B90" s="57">
        <v>6632.96</v>
      </c>
      <c r="C90" s="42">
        <v>6278.58</v>
      </c>
      <c r="D90" s="57">
        <v>6632.96</v>
      </c>
      <c r="E90" s="44">
        <f t="shared" si="1"/>
        <v>1</v>
      </c>
      <c r="F90" s="39"/>
    </row>
    <row r="91" spans="1:6" s="46" customFormat="1" ht="50.25" customHeight="1">
      <c r="A91" s="41" t="s">
        <v>103</v>
      </c>
      <c r="B91" s="57">
        <v>4670.13</v>
      </c>
      <c r="C91" s="42">
        <v>2117.05</v>
      </c>
      <c r="D91" s="57">
        <v>4670.13</v>
      </c>
      <c r="E91" s="44">
        <f t="shared" si="1"/>
        <v>1</v>
      </c>
      <c r="F91" s="39"/>
    </row>
    <row r="92" spans="1:6" s="46" customFormat="1" ht="60" customHeight="1">
      <c r="A92" s="41" t="s">
        <v>104</v>
      </c>
      <c r="B92" s="69">
        <v>17974.23</v>
      </c>
      <c r="C92" s="52">
        <v>13088.04</v>
      </c>
      <c r="D92" s="69">
        <v>17974.23</v>
      </c>
      <c r="E92" s="44">
        <f t="shared" si="1"/>
        <v>1</v>
      </c>
      <c r="F92" s="39"/>
    </row>
    <row r="93" spans="1:6" s="46" customFormat="1" ht="60" customHeight="1">
      <c r="A93" s="68" t="s">
        <v>156</v>
      </c>
      <c r="B93" s="69">
        <v>1719.08</v>
      </c>
      <c r="C93" s="52">
        <v>1152</v>
      </c>
      <c r="D93" s="69">
        <v>1719.08</v>
      </c>
      <c r="E93" s="44">
        <f t="shared" si="1"/>
        <v>1</v>
      </c>
      <c r="F93" s="39"/>
    </row>
    <row r="94" spans="1:6" s="46" customFormat="1" ht="47.25" customHeight="1">
      <c r="A94" s="68" t="s">
        <v>110</v>
      </c>
      <c r="B94" s="69">
        <v>13280.4</v>
      </c>
      <c r="C94" s="52">
        <v>8725.32</v>
      </c>
      <c r="D94" s="69">
        <v>13280.4</v>
      </c>
      <c r="E94" s="44">
        <f t="shared" si="1"/>
        <v>1</v>
      </c>
      <c r="F94" s="39"/>
    </row>
    <row r="95" spans="1:6" s="46" customFormat="1" ht="46.5" customHeight="1">
      <c r="A95" s="68" t="s">
        <v>157</v>
      </c>
      <c r="B95" s="69">
        <v>5527.3</v>
      </c>
      <c r="C95" s="52">
        <v>4637.15</v>
      </c>
      <c r="D95" s="69">
        <v>5527.3</v>
      </c>
      <c r="E95" s="44">
        <f t="shared" si="1"/>
        <v>1</v>
      </c>
      <c r="F95" s="39"/>
    </row>
    <row r="96" spans="1:6" s="46" customFormat="1" ht="57" customHeight="1">
      <c r="A96" s="68" t="s">
        <v>128</v>
      </c>
      <c r="B96" s="69">
        <v>100</v>
      </c>
      <c r="C96" s="52">
        <v>0</v>
      </c>
      <c r="D96" s="69">
        <v>100</v>
      </c>
      <c r="E96" s="44">
        <f t="shared" si="1"/>
        <v>1</v>
      </c>
      <c r="F96" s="39"/>
    </row>
    <row r="97" spans="1:6" s="46" customFormat="1" ht="75.75" customHeight="1">
      <c r="A97" s="68" t="s">
        <v>158</v>
      </c>
      <c r="B97" s="69">
        <v>1680</v>
      </c>
      <c r="C97" s="52">
        <v>1612.8</v>
      </c>
      <c r="D97" s="69">
        <v>1680</v>
      </c>
      <c r="E97" s="44">
        <f t="shared" si="1"/>
        <v>1</v>
      </c>
      <c r="F97" s="39"/>
    </row>
    <row r="98" spans="1:6" s="46" customFormat="1" ht="37.5" customHeight="1">
      <c r="A98" s="68" t="s">
        <v>129</v>
      </c>
      <c r="B98" s="57">
        <v>39.89</v>
      </c>
      <c r="C98" s="42">
        <v>39.89</v>
      </c>
      <c r="D98" s="57">
        <v>39.89</v>
      </c>
      <c r="E98" s="44">
        <f t="shared" si="1"/>
        <v>1</v>
      </c>
      <c r="F98" s="39"/>
    </row>
    <row r="99" spans="1:6" s="46" customFormat="1" ht="18" customHeight="1">
      <c r="A99" s="35" t="s">
        <v>130</v>
      </c>
      <c r="B99" s="70">
        <f>SUM(B53:B98)</f>
        <v>905434.89</v>
      </c>
      <c r="C99" s="70">
        <f>SUM(C53:C98)</f>
        <v>565218.0400000002</v>
      </c>
      <c r="D99" s="70">
        <f>SUM(D53:D98)</f>
        <v>810114.02</v>
      </c>
      <c r="E99" s="38">
        <f t="shared" si="1"/>
        <v>0.8947236614661491</v>
      </c>
      <c r="F99" s="39"/>
    </row>
    <row r="100" spans="1:6" s="46" customFormat="1" ht="18" customHeight="1">
      <c r="A100" s="65" t="s">
        <v>131</v>
      </c>
      <c r="B100" s="66"/>
      <c r="C100" s="66"/>
      <c r="D100" s="66"/>
      <c r="E100" s="67"/>
      <c r="F100" s="39"/>
    </row>
    <row r="101" spans="1:6" s="46" customFormat="1" ht="30" customHeight="1">
      <c r="A101" s="41" t="s">
        <v>132</v>
      </c>
      <c r="B101" s="42">
        <v>750</v>
      </c>
      <c r="C101" s="42">
        <v>750</v>
      </c>
      <c r="D101" s="42">
        <v>750</v>
      </c>
      <c r="E101" s="44"/>
      <c r="F101" s="39"/>
    </row>
    <row r="102" spans="1:6" s="46" customFormat="1" ht="32.25" customHeight="1">
      <c r="A102" s="41" t="s">
        <v>133</v>
      </c>
      <c r="B102" s="42"/>
      <c r="C102" s="42">
        <v>23.35</v>
      </c>
      <c r="D102" s="42">
        <v>23.35</v>
      </c>
      <c r="E102" s="38"/>
      <c r="F102" s="39"/>
    </row>
    <row r="103" spans="1:6" s="46" customFormat="1" ht="41.25" customHeight="1">
      <c r="A103" s="41" t="s">
        <v>159</v>
      </c>
      <c r="B103" s="42"/>
      <c r="C103" s="42">
        <v>-325.37</v>
      </c>
      <c r="D103" s="42">
        <v>-325.37</v>
      </c>
      <c r="E103" s="44"/>
      <c r="F103" s="39"/>
    </row>
    <row r="104" spans="1:6" s="46" customFormat="1" ht="19.5" customHeight="1">
      <c r="A104" s="35" t="s">
        <v>134</v>
      </c>
      <c r="B104" s="71">
        <f>SUM(B101:B103)</f>
        <v>750</v>
      </c>
      <c r="C104" s="71">
        <f>SUM(C101:C103)</f>
        <v>447.98</v>
      </c>
      <c r="D104" s="71">
        <f>SUM(D101:D103)</f>
        <v>447.98</v>
      </c>
      <c r="E104" s="38">
        <f t="shared" si="1"/>
        <v>0.5973066666666667</v>
      </c>
      <c r="F104" s="39"/>
    </row>
    <row r="105" spans="1:6" s="46" customFormat="1" ht="21.75" customHeight="1">
      <c r="A105" s="72" t="s">
        <v>135</v>
      </c>
      <c r="B105" s="73">
        <f>B99+B104</f>
        <v>906184.89</v>
      </c>
      <c r="C105" s="73">
        <f>C99+C104</f>
        <v>565666.0200000001</v>
      </c>
      <c r="D105" s="73">
        <f>D99+D104</f>
        <v>810562</v>
      </c>
      <c r="E105" s="62">
        <f t="shared" si="1"/>
        <v>0.8944775055783594</v>
      </c>
      <c r="F105" s="39"/>
    </row>
    <row r="106" spans="1:6" s="46" customFormat="1" ht="28.5" customHeight="1">
      <c r="A106" s="74" t="s">
        <v>32</v>
      </c>
      <c r="B106" s="75">
        <f>B51+B105</f>
        <v>1323184.8900000001</v>
      </c>
      <c r="C106" s="75">
        <f>C51+C105</f>
        <v>866013.56</v>
      </c>
      <c r="D106" s="75">
        <f>D51+D105</f>
        <v>1224030.3399999999</v>
      </c>
      <c r="E106" s="76">
        <f t="shared" si="1"/>
        <v>0.9250637225762152</v>
      </c>
      <c r="F106" s="39"/>
    </row>
    <row r="107" spans="1:6" s="46" customFormat="1" ht="21" customHeight="1">
      <c r="A107" s="77" t="s">
        <v>33</v>
      </c>
      <c r="B107" s="78"/>
      <c r="C107" s="78"/>
      <c r="D107" s="78"/>
      <c r="E107" s="78"/>
      <c r="F107" s="39"/>
    </row>
    <row r="108" spans="1:6" s="46" customFormat="1" ht="21" customHeight="1">
      <c r="A108" s="79" t="s">
        <v>34</v>
      </c>
      <c r="B108" s="36">
        <f>SUM(B109:B114)</f>
        <v>177700.86</v>
      </c>
      <c r="C108" s="37">
        <f>SUM(C109:C114)</f>
        <v>111708.29000000001</v>
      </c>
      <c r="D108" s="36">
        <f>SUM(D109:D114)</f>
        <v>176940.86</v>
      </c>
      <c r="E108" s="38">
        <f t="shared" si="1"/>
        <v>0.9957231495671997</v>
      </c>
      <c r="F108" s="39"/>
    </row>
    <row r="109" spans="1:6" s="46" customFormat="1" ht="28.5" customHeight="1">
      <c r="A109" s="80" t="s">
        <v>63</v>
      </c>
      <c r="B109" s="42">
        <v>2478</v>
      </c>
      <c r="C109" s="43">
        <v>1830.73</v>
      </c>
      <c r="D109" s="42">
        <v>2478</v>
      </c>
      <c r="E109" s="44">
        <f t="shared" si="1"/>
        <v>1</v>
      </c>
      <c r="F109" s="39"/>
    </row>
    <row r="110" spans="1:6" s="46" customFormat="1" ht="19.5" customHeight="1">
      <c r="A110" s="41" t="s">
        <v>65</v>
      </c>
      <c r="B110" s="81">
        <v>6304.14</v>
      </c>
      <c r="C110" s="43">
        <v>4571.95</v>
      </c>
      <c r="D110" s="81">
        <v>6304.14</v>
      </c>
      <c r="E110" s="44">
        <f t="shared" si="1"/>
        <v>1</v>
      </c>
      <c r="F110" s="39"/>
    </row>
    <row r="111" spans="1:6" s="46" customFormat="1" ht="19.5" customHeight="1">
      <c r="A111" s="41" t="s">
        <v>64</v>
      </c>
      <c r="B111" s="82">
        <v>112524.88</v>
      </c>
      <c r="C111" s="43">
        <v>69468.73</v>
      </c>
      <c r="D111" s="82">
        <v>112524.88</v>
      </c>
      <c r="E111" s="44">
        <f t="shared" si="1"/>
        <v>1</v>
      </c>
      <c r="F111" s="39"/>
    </row>
    <row r="112" spans="1:6" s="46" customFormat="1" ht="19.5" customHeight="1">
      <c r="A112" s="41" t="s">
        <v>97</v>
      </c>
      <c r="B112" s="82">
        <v>4.5</v>
      </c>
      <c r="C112" s="43">
        <v>4.5</v>
      </c>
      <c r="D112" s="82">
        <v>4.5</v>
      </c>
      <c r="E112" s="44">
        <f t="shared" si="1"/>
        <v>1</v>
      </c>
      <c r="F112" s="39"/>
    </row>
    <row r="113" spans="1:6" s="46" customFormat="1" ht="19.5" customHeight="1">
      <c r="A113" s="40" t="s">
        <v>66</v>
      </c>
      <c r="B113" s="83">
        <v>760</v>
      </c>
      <c r="C113" s="43">
        <v>0</v>
      </c>
      <c r="D113" s="83">
        <v>0</v>
      </c>
      <c r="E113" s="44">
        <f t="shared" si="1"/>
        <v>0</v>
      </c>
      <c r="F113" s="39"/>
    </row>
    <row r="114" spans="1:6" s="46" customFormat="1" ht="19.5" customHeight="1">
      <c r="A114" s="40" t="s">
        <v>67</v>
      </c>
      <c r="B114" s="83">
        <v>55629.34</v>
      </c>
      <c r="C114" s="43">
        <v>35832.38</v>
      </c>
      <c r="D114" s="83">
        <v>55629.34</v>
      </c>
      <c r="E114" s="44">
        <f t="shared" si="1"/>
        <v>1</v>
      </c>
      <c r="F114" s="39"/>
    </row>
    <row r="115" spans="1:6" s="46" customFormat="1" ht="21.75" customHeight="1">
      <c r="A115" s="79" t="s">
        <v>87</v>
      </c>
      <c r="B115" s="36">
        <f>SUM(B116:B116)</f>
        <v>102</v>
      </c>
      <c r="C115" s="37">
        <f>SUM(C116:C116)</f>
        <v>78.6</v>
      </c>
      <c r="D115" s="36">
        <f>SUM(D116:D116)</f>
        <v>102</v>
      </c>
      <c r="E115" s="38">
        <f t="shared" si="1"/>
        <v>1</v>
      </c>
      <c r="F115" s="39"/>
    </row>
    <row r="116" spans="1:6" s="46" customFormat="1" ht="19.5" customHeight="1">
      <c r="A116" s="40" t="s">
        <v>88</v>
      </c>
      <c r="B116" s="83">
        <v>102</v>
      </c>
      <c r="C116" s="43">
        <v>78.6</v>
      </c>
      <c r="D116" s="83">
        <v>102</v>
      </c>
      <c r="E116" s="44">
        <f t="shared" si="1"/>
        <v>1</v>
      </c>
      <c r="F116" s="39"/>
    </row>
    <row r="117" spans="1:6" s="46" customFormat="1" ht="30.75" customHeight="1">
      <c r="A117" s="79" t="s">
        <v>35</v>
      </c>
      <c r="B117" s="36">
        <f>SUM(B118:B118)</f>
        <v>3050</v>
      </c>
      <c r="C117" s="37">
        <f>SUM(C118:C118)</f>
        <v>2718.76</v>
      </c>
      <c r="D117" s="36">
        <f>SUM(D118:D118)</f>
        <v>3050</v>
      </c>
      <c r="E117" s="38">
        <f t="shared" si="1"/>
        <v>1</v>
      </c>
      <c r="F117" s="39"/>
    </row>
    <row r="118" spans="1:6" s="46" customFormat="1" ht="29.25" customHeight="1">
      <c r="A118" s="41" t="s">
        <v>36</v>
      </c>
      <c r="B118" s="82">
        <v>3050</v>
      </c>
      <c r="C118" s="43">
        <v>2718.76</v>
      </c>
      <c r="D118" s="82">
        <v>3050</v>
      </c>
      <c r="E118" s="44">
        <f t="shared" si="1"/>
        <v>1</v>
      </c>
      <c r="F118" s="39"/>
    </row>
    <row r="119" spans="1:6" s="46" customFormat="1" ht="21" customHeight="1">
      <c r="A119" s="79" t="s">
        <v>37</v>
      </c>
      <c r="B119" s="36">
        <f>SUM(B120:B122)</f>
        <v>85399.54</v>
      </c>
      <c r="C119" s="36">
        <f>SUM(C120:C122)</f>
        <v>18712.75</v>
      </c>
      <c r="D119" s="36">
        <f>SUM(D120:D122)</f>
        <v>25865.34</v>
      </c>
      <c r="E119" s="38">
        <f t="shared" si="1"/>
        <v>0.3028744651317794</v>
      </c>
      <c r="F119" s="39"/>
    </row>
    <row r="120" spans="1:6" s="46" customFormat="1" ht="21" customHeight="1">
      <c r="A120" s="84" t="s">
        <v>98</v>
      </c>
      <c r="B120" s="57">
        <v>16033.05</v>
      </c>
      <c r="C120" s="56">
        <v>10556.66</v>
      </c>
      <c r="D120" s="57">
        <v>16033.05</v>
      </c>
      <c r="E120" s="44">
        <f t="shared" si="1"/>
        <v>1</v>
      </c>
      <c r="F120" s="39"/>
    </row>
    <row r="121" spans="1:6" s="46" customFormat="1" ht="21" customHeight="1">
      <c r="A121" s="85" t="s">
        <v>38</v>
      </c>
      <c r="B121" s="57">
        <v>64390.2</v>
      </c>
      <c r="C121" s="56">
        <v>3726.17</v>
      </c>
      <c r="D121" s="57">
        <v>4856</v>
      </c>
      <c r="E121" s="44">
        <f t="shared" si="1"/>
        <v>0.07541520293460806</v>
      </c>
      <c r="F121" s="39"/>
    </row>
    <row r="122" spans="1:6" s="46" customFormat="1" ht="18.75" customHeight="1">
      <c r="A122" s="41" t="s">
        <v>39</v>
      </c>
      <c r="B122" s="42">
        <v>4976.29</v>
      </c>
      <c r="C122" s="43">
        <v>4429.92</v>
      </c>
      <c r="D122" s="42">
        <v>4976.29</v>
      </c>
      <c r="E122" s="44">
        <f t="shared" si="1"/>
        <v>1</v>
      </c>
      <c r="F122" s="39"/>
    </row>
    <row r="123" spans="1:6" s="46" customFormat="1" ht="21" customHeight="1">
      <c r="A123" s="79" t="s">
        <v>40</v>
      </c>
      <c r="B123" s="36">
        <f>SUM(B124:B127)</f>
        <v>396318.68</v>
      </c>
      <c r="C123" s="37">
        <f>SUM(C124:C127)</f>
        <v>276791.27</v>
      </c>
      <c r="D123" s="36">
        <f>SUM(D124:D127)</f>
        <v>371834.18</v>
      </c>
      <c r="E123" s="38">
        <f t="shared" si="1"/>
        <v>0.9382201717062643</v>
      </c>
      <c r="F123" s="39"/>
    </row>
    <row r="124" spans="1:6" s="46" customFormat="1" ht="18" customHeight="1">
      <c r="A124" s="40" t="s">
        <v>41</v>
      </c>
      <c r="B124" s="86">
        <v>76418.66</v>
      </c>
      <c r="C124" s="43">
        <v>63605.06</v>
      </c>
      <c r="D124" s="86">
        <v>68012.61</v>
      </c>
      <c r="E124" s="44">
        <f t="shared" si="1"/>
        <v>0.8900000340231038</v>
      </c>
      <c r="F124" s="39"/>
    </row>
    <row r="125" spans="1:6" s="46" customFormat="1" ht="18" customHeight="1">
      <c r="A125" s="87" t="s">
        <v>92</v>
      </c>
      <c r="B125" s="86">
        <v>65977.57</v>
      </c>
      <c r="C125" s="43">
        <v>53137.07</v>
      </c>
      <c r="D125" s="86">
        <v>65977.57</v>
      </c>
      <c r="E125" s="44">
        <f t="shared" si="1"/>
        <v>1</v>
      </c>
      <c r="F125" s="39"/>
    </row>
    <row r="126" spans="1:6" s="46" customFormat="1" ht="18.75" customHeight="1">
      <c r="A126" s="87" t="s">
        <v>42</v>
      </c>
      <c r="B126" s="43">
        <v>217466.02</v>
      </c>
      <c r="C126" s="43">
        <v>150378.02</v>
      </c>
      <c r="D126" s="51">
        <v>213116.7</v>
      </c>
      <c r="E126" s="44">
        <f t="shared" si="1"/>
        <v>0.980000001839368</v>
      </c>
      <c r="F126" s="39"/>
    </row>
    <row r="127" spans="1:6" s="46" customFormat="1" ht="18.75" customHeight="1">
      <c r="A127" s="41" t="s">
        <v>43</v>
      </c>
      <c r="B127" s="43">
        <v>36456.43</v>
      </c>
      <c r="C127" s="43">
        <v>9671.12</v>
      </c>
      <c r="D127" s="43">
        <v>24727.3</v>
      </c>
      <c r="E127" s="44">
        <f t="shared" si="1"/>
        <v>0.6782699238515675</v>
      </c>
      <c r="F127" s="39"/>
    </row>
    <row r="128" spans="1:6" s="46" customFormat="1" ht="18.75" customHeight="1">
      <c r="A128" s="88" t="s">
        <v>83</v>
      </c>
      <c r="B128" s="48">
        <f>SUM(B129:B129)</f>
        <v>4521.76</v>
      </c>
      <c r="C128" s="48">
        <f>SUM(C129:C129)</f>
        <v>2121.03</v>
      </c>
      <c r="D128" s="48">
        <f>SUM(D129:D129)</f>
        <v>4521.76</v>
      </c>
      <c r="E128" s="38">
        <f t="shared" si="1"/>
        <v>1</v>
      </c>
      <c r="F128" s="39"/>
    </row>
    <row r="129" spans="1:6" s="46" customFormat="1" ht="18.75" customHeight="1">
      <c r="A129" s="41" t="s">
        <v>84</v>
      </c>
      <c r="B129" s="43">
        <v>4521.76</v>
      </c>
      <c r="C129" s="43">
        <v>2121.03</v>
      </c>
      <c r="D129" s="43">
        <v>4521.76</v>
      </c>
      <c r="E129" s="44">
        <f t="shared" si="1"/>
        <v>1</v>
      </c>
      <c r="F129" s="39"/>
    </row>
    <row r="130" spans="1:6" s="46" customFormat="1" ht="18.75" customHeight="1">
      <c r="A130" s="89" t="s">
        <v>44</v>
      </c>
      <c r="B130" s="36">
        <f>SUM(B131:B135)</f>
        <v>624277.2</v>
      </c>
      <c r="C130" s="37">
        <f>SUM(C131:C135)</f>
        <v>412224.96</v>
      </c>
      <c r="D130" s="36">
        <f>SUM(D131:D135)</f>
        <v>623888.8700000001</v>
      </c>
      <c r="E130" s="38">
        <f t="shared" si="1"/>
        <v>0.99937795261464</v>
      </c>
      <c r="F130" s="39"/>
    </row>
    <row r="131" spans="1:6" s="46" customFormat="1" ht="18.75" customHeight="1">
      <c r="A131" s="40" t="s">
        <v>72</v>
      </c>
      <c r="B131" s="90">
        <v>206624.38</v>
      </c>
      <c r="C131" s="43">
        <v>132876.5</v>
      </c>
      <c r="D131" s="90">
        <v>206624.38</v>
      </c>
      <c r="E131" s="44">
        <f t="shared" si="1"/>
        <v>1</v>
      </c>
      <c r="F131" s="39"/>
    </row>
    <row r="132" spans="1:6" s="46" customFormat="1" ht="18.75" customHeight="1">
      <c r="A132" s="40" t="s">
        <v>73</v>
      </c>
      <c r="B132" s="90">
        <v>348284.58</v>
      </c>
      <c r="C132" s="43">
        <v>228743.88</v>
      </c>
      <c r="D132" s="90">
        <v>347896.25</v>
      </c>
      <c r="E132" s="44">
        <f t="shared" si="1"/>
        <v>0.9988850209791085</v>
      </c>
      <c r="F132" s="39"/>
    </row>
    <row r="133" spans="1:6" s="46" customFormat="1" ht="18.75" customHeight="1">
      <c r="A133" s="40" t="s">
        <v>89</v>
      </c>
      <c r="B133" s="90">
        <v>57490.44</v>
      </c>
      <c r="C133" s="43">
        <v>39138.28</v>
      </c>
      <c r="D133" s="90">
        <v>57490.44</v>
      </c>
      <c r="E133" s="44">
        <f t="shared" si="1"/>
        <v>1</v>
      </c>
      <c r="F133" s="39"/>
    </row>
    <row r="134" spans="1:6" s="46" customFormat="1" ht="18.75" customHeight="1">
      <c r="A134" s="40" t="s">
        <v>90</v>
      </c>
      <c r="B134" s="90">
        <v>338.56</v>
      </c>
      <c r="C134" s="43">
        <v>248.73</v>
      </c>
      <c r="D134" s="90">
        <v>338.56</v>
      </c>
      <c r="E134" s="44">
        <f t="shared" si="1"/>
        <v>1</v>
      </c>
      <c r="F134" s="39"/>
    </row>
    <row r="135" spans="1:6" s="46" customFormat="1" ht="18.75" customHeight="1">
      <c r="A135" s="40" t="s">
        <v>74</v>
      </c>
      <c r="B135" s="90">
        <v>11539.24</v>
      </c>
      <c r="C135" s="43">
        <v>11217.57</v>
      </c>
      <c r="D135" s="90">
        <v>11539.24</v>
      </c>
      <c r="E135" s="44">
        <f t="shared" si="1"/>
        <v>1</v>
      </c>
      <c r="F135" s="39"/>
    </row>
    <row r="136" spans="1:6" s="46" customFormat="1" ht="20.25" customHeight="1">
      <c r="A136" s="79" t="s">
        <v>45</v>
      </c>
      <c r="B136" s="36">
        <f>SUM(B137:B138)</f>
        <v>44951.83</v>
      </c>
      <c r="C136" s="37">
        <f>SUM(C137:C138)</f>
        <v>31273.14</v>
      </c>
      <c r="D136" s="36">
        <f>SUM(D137:D138)</f>
        <v>44951.83</v>
      </c>
      <c r="E136" s="38">
        <f t="shared" si="1"/>
        <v>1</v>
      </c>
      <c r="F136" s="39"/>
    </row>
    <row r="137" spans="1:6" s="46" customFormat="1" ht="18.75" customHeight="1">
      <c r="A137" s="85" t="s">
        <v>75</v>
      </c>
      <c r="B137" s="42">
        <v>40356.83</v>
      </c>
      <c r="C137" s="43">
        <v>27743.38</v>
      </c>
      <c r="D137" s="42">
        <v>40356.83</v>
      </c>
      <c r="E137" s="44">
        <f t="shared" si="1"/>
        <v>1</v>
      </c>
      <c r="F137" s="39"/>
    </row>
    <row r="138" spans="1:6" s="46" customFormat="1" ht="18" customHeight="1">
      <c r="A138" s="85" t="s">
        <v>46</v>
      </c>
      <c r="B138" s="42">
        <v>4595</v>
      </c>
      <c r="C138" s="43">
        <v>3529.76</v>
      </c>
      <c r="D138" s="42">
        <v>4595</v>
      </c>
      <c r="E138" s="44">
        <f t="shared" si="1"/>
        <v>1</v>
      </c>
      <c r="F138" s="39"/>
    </row>
    <row r="139" spans="1:6" s="46" customFormat="1" ht="17.25" customHeight="1">
      <c r="A139" s="79" t="s">
        <v>47</v>
      </c>
      <c r="B139" s="36">
        <f>SUM(B140:B144)</f>
        <v>50196.99</v>
      </c>
      <c r="C139" s="37">
        <f>SUM(C140:C144)</f>
        <v>36695.74</v>
      </c>
      <c r="D139" s="36">
        <f>SUM(D140:D144)</f>
        <v>50196.99</v>
      </c>
      <c r="E139" s="38">
        <f t="shared" si="1"/>
        <v>1</v>
      </c>
      <c r="F139" s="39"/>
    </row>
    <row r="140" spans="1:6" s="46" customFormat="1" ht="18.75" customHeight="1">
      <c r="A140" s="87" t="s">
        <v>76</v>
      </c>
      <c r="B140" s="42">
        <v>2000</v>
      </c>
      <c r="C140" s="43">
        <v>1387.09</v>
      </c>
      <c r="D140" s="42">
        <v>2000</v>
      </c>
      <c r="E140" s="44">
        <f t="shared" si="1"/>
        <v>1</v>
      </c>
      <c r="F140" s="39"/>
    </row>
    <row r="141" spans="1:6" s="46" customFormat="1" ht="18.75" customHeight="1">
      <c r="A141" s="85" t="s">
        <v>91</v>
      </c>
      <c r="B141" s="42">
        <v>10685.84</v>
      </c>
      <c r="C141" s="43">
        <v>7383.47</v>
      </c>
      <c r="D141" s="42">
        <v>10685.84</v>
      </c>
      <c r="E141" s="44">
        <f t="shared" si="1"/>
        <v>1</v>
      </c>
      <c r="F141" s="39"/>
    </row>
    <row r="142" spans="1:6" s="46" customFormat="1" ht="18.75" customHeight="1">
      <c r="A142" s="41" t="s">
        <v>77</v>
      </c>
      <c r="B142" s="82">
        <v>1936</v>
      </c>
      <c r="C142" s="43">
        <v>719.1</v>
      </c>
      <c r="D142" s="82">
        <v>1936</v>
      </c>
      <c r="E142" s="44">
        <f t="shared" si="1"/>
        <v>1</v>
      </c>
      <c r="F142" s="39"/>
    </row>
    <row r="143" spans="1:6" s="46" customFormat="1" ht="18.75" customHeight="1">
      <c r="A143" s="85" t="s">
        <v>78</v>
      </c>
      <c r="B143" s="42">
        <v>24974.78</v>
      </c>
      <c r="C143" s="43">
        <v>19967.64</v>
      </c>
      <c r="D143" s="42">
        <v>24974.78</v>
      </c>
      <c r="E143" s="44">
        <f t="shared" si="1"/>
        <v>1</v>
      </c>
      <c r="F143" s="39"/>
    </row>
    <row r="144" spans="1:6" s="46" customFormat="1" ht="18.75" customHeight="1">
      <c r="A144" s="41" t="s">
        <v>79</v>
      </c>
      <c r="B144" s="82">
        <v>10600.37</v>
      </c>
      <c r="C144" s="43">
        <v>7238.44</v>
      </c>
      <c r="D144" s="82">
        <v>10600.37</v>
      </c>
      <c r="E144" s="44">
        <f t="shared" si="1"/>
        <v>1</v>
      </c>
      <c r="F144" s="39"/>
    </row>
    <row r="145" spans="1:6" s="46" customFormat="1" ht="19.5" customHeight="1">
      <c r="A145" s="54" t="s">
        <v>48</v>
      </c>
      <c r="B145" s="91">
        <f>SUM(B146:B148)</f>
        <v>58552.38</v>
      </c>
      <c r="C145" s="91">
        <f>SUM(C146:C148)</f>
        <v>6243.259999999999</v>
      </c>
      <c r="D145" s="91">
        <f>SUM(D146:D148)</f>
        <v>7950</v>
      </c>
      <c r="E145" s="38">
        <f t="shared" si="1"/>
        <v>0.13577586427742136</v>
      </c>
      <c r="F145" s="39"/>
    </row>
    <row r="146" spans="1:6" s="46" customFormat="1" ht="18.75" customHeight="1">
      <c r="A146" s="55" t="s">
        <v>49</v>
      </c>
      <c r="B146" s="92">
        <v>5850</v>
      </c>
      <c r="C146" s="92">
        <v>4613.95</v>
      </c>
      <c r="D146" s="92">
        <v>5850</v>
      </c>
      <c r="E146" s="44">
        <f t="shared" si="1"/>
        <v>1</v>
      </c>
      <c r="F146" s="39"/>
    </row>
    <row r="147" spans="1:6" s="46" customFormat="1" ht="18.75" customHeight="1">
      <c r="A147" s="55" t="s">
        <v>114</v>
      </c>
      <c r="B147" s="92">
        <v>51052.38</v>
      </c>
      <c r="C147" s="92">
        <v>408.7</v>
      </c>
      <c r="D147" s="92">
        <v>450</v>
      </c>
      <c r="E147" s="44">
        <f t="shared" si="1"/>
        <v>0.008814476425976615</v>
      </c>
      <c r="F147" s="39"/>
    </row>
    <row r="148" spans="1:6" s="46" customFormat="1" ht="18.75" customHeight="1">
      <c r="A148" s="41" t="s">
        <v>50</v>
      </c>
      <c r="B148" s="82">
        <v>1650</v>
      </c>
      <c r="C148" s="43">
        <v>1220.61</v>
      </c>
      <c r="D148" s="82">
        <v>1650</v>
      </c>
      <c r="E148" s="44">
        <f t="shared" si="1"/>
        <v>1</v>
      </c>
      <c r="F148" s="39"/>
    </row>
    <row r="149" spans="1:6" s="46" customFormat="1" ht="17.25" customHeight="1">
      <c r="A149" s="54" t="s">
        <v>51</v>
      </c>
      <c r="B149" s="91">
        <f>SUM(B150:B150)</f>
        <v>2856.93</v>
      </c>
      <c r="C149" s="91">
        <f>SUM(C150:C150)</f>
        <v>2247.37</v>
      </c>
      <c r="D149" s="91">
        <f>SUM(D150:D150)</f>
        <v>2856.93</v>
      </c>
      <c r="E149" s="38">
        <f>SUM(D149/B149)</f>
        <v>1</v>
      </c>
      <c r="F149" s="39"/>
    </row>
    <row r="150" spans="1:6" s="46" customFormat="1" ht="19.5" customHeight="1">
      <c r="A150" s="41" t="s">
        <v>52</v>
      </c>
      <c r="B150" s="82">
        <v>2856.93</v>
      </c>
      <c r="C150" s="43">
        <v>2247.37</v>
      </c>
      <c r="D150" s="82">
        <v>2856.93</v>
      </c>
      <c r="E150" s="44">
        <f>SUM(D150/B150)</f>
        <v>1</v>
      </c>
      <c r="F150" s="39"/>
    </row>
    <row r="151" spans="1:6" s="46" customFormat="1" ht="30.75" customHeight="1">
      <c r="A151" s="54" t="s">
        <v>53</v>
      </c>
      <c r="B151" s="91">
        <f>B152</f>
        <v>200</v>
      </c>
      <c r="C151" s="91">
        <f>C152</f>
        <v>0</v>
      </c>
      <c r="D151" s="91">
        <f>D152</f>
        <v>0</v>
      </c>
      <c r="E151" s="38">
        <f>SUM(D151/B151)</f>
        <v>0</v>
      </c>
      <c r="F151" s="39"/>
    </row>
    <row r="152" spans="1:6" s="46" customFormat="1" ht="19.5" customHeight="1">
      <c r="A152" s="41" t="s">
        <v>54</v>
      </c>
      <c r="B152" s="82">
        <v>200</v>
      </c>
      <c r="C152" s="43">
        <v>0</v>
      </c>
      <c r="D152" s="82">
        <v>0</v>
      </c>
      <c r="E152" s="44">
        <f>SUM(D152/B152)</f>
        <v>0</v>
      </c>
      <c r="F152" s="39"/>
    </row>
    <row r="153" spans="1:6" ht="21" customHeight="1">
      <c r="A153" s="74" t="s">
        <v>55</v>
      </c>
      <c r="B153" s="75">
        <f>B108+B115+B117+B119+B123+B128+B130+B136+B139+B145+B149+B151</f>
        <v>1448128.17</v>
      </c>
      <c r="C153" s="75">
        <f>C108+C115+C117+C119+C123+C128+C130+C136+C139+C145+C149+C151</f>
        <v>900815.1700000002</v>
      </c>
      <c r="D153" s="75">
        <f>D108+D115+D117+D119+D123+D128+D130+D136+D139+D145+D149+D151</f>
        <v>1312158.7600000002</v>
      </c>
      <c r="E153" s="14">
        <f>SUM(D153/B153)</f>
        <v>0.9061067847330118</v>
      </c>
      <c r="F153" s="39"/>
    </row>
    <row r="154" spans="1:6" ht="13.5">
      <c r="A154" s="79"/>
      <c r="B154" s="36"/>
      <c r="C154" s="37"/>
      <c r="D154" s="36"/>
      <c r="E154" s="15"/>
      <c r="F154" s="16"/>
    </row>
    <row r="155" spans="1:6" ht="22.5" customHeight="1">
      <c r="A155" s="93" t="s">
        <v>56</v>
      </c>
      <c r="B155" s="75">
        <f>SUM(B106-B153)</f>
        <v>-124943.2799999998</v>
      </c>
      <c r="C155" s="94">
        <f>SUM(C106-C153)</f>
        <v>-34801.6100000001</v>
      </c>
      <c r="D155" s="75">
        <f>SUM(D106-D153)</f>
        <v>-88128.42000000039</v>
      </c>
      <c r="E155" s="95"/>
      <c r="F155" s="16"/>
    </row>
    <row r="156" spans="1:6" ht="27" customHeight="1">
      <c r="A156" s="3" t="s">
        <v>118</v>
      </c>
      <c r="B156" s="4"/>
      <c r="C156" s="4"/>
      <c r="D156" s="5"/>
      <c r="E156" s="6"/>
      <c r="F156" s="17"/>
    </row>
    <row r="157" spans="1:6" s="96" customFormat="1" ht="27">
      <c r="A157" s="7" t="s">
        <v>119</v>
      </c>
      <c r="B157" s="8"/>
      <c r="C157" s="8"/>
      <c r="D157" s="8">
        <v>88128.42</v>
      </c>
      <c r="E157" s="8"/>
      <c r="F157" s="18"/>
    </row>
  </sheetData>
  <sheetProtection/>
  <mergeCells count="7">
    <mergeCell ref="A107:E107"/>
    <mergeCell ref="A1:E1"/>
    <mergeCell ref="A2:E2"/>
    <mergeCell ref="A3:E3"/>
    <mergeCell ref="A7:E7"/>
    <mergeCell ref="A52:E52"/>
    <mergeCell ref="A100:E100"/>
  </mergeCells>
  <printOptions/>
  <pageMargins left="0.5511811023622047" right="0.03937007874015748" top="0.5511811023622047" bottom="0.4724409448818898" header="0.5118110236220472" footer="0.275590551181102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2023-10-24T09:58:57Z</cp:lastPrinted>
  <dcterms:created xsi:type="dcterms:W3CDTF">1996-10-08T23:32:33Z</dcterms:created>
  <dcterms:modified xsi:type="dcterms:W3CDTF">2023-10-24T09:59:42Z</dcterms:modified>
  <cp:category/>
  <cp:version/>
  <cp:contentType/>
  <cp:contentStatus/>
</cp:coreProperties>
</file>