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140" windowWidth="9720" windowHeight="6300" tabRatio="908" activeTab="0"/>
  </bookViews>
  <sheets>
    <sheet name="оценка исполн.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rro_type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</definedNames>
  <calcPr fullCalcOnLoad="1"/>
</workbook>
</file>

<file path=xl/sharedStrings.xml><?xml version="1.0" encoding="utf-8"?>
<sst xmlns="http://schemas.openxmlformats.org/spreadsheetml/2006/main" count="148" uniqueCount="147">
  <si>
    <t xml:space="preserve">Советского городского округа  </t>
  </si>
  <si>
    <t xml:space="preserve"> тыс.руб.</t>
  </si>
  <si>
    <t>Наименование показателей</t>
  </si>
  <si>
    <t>%</t>
  </si>
  <si>
    <t>2</t>
  </si>
  <si>
    <t>3</t>
  </si>
  <si>
    <t>Д О Х О Д Ы</t>
  </si>
  <si>
    <t xml:space="preserve">Налоги на прибыль, доходы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</si>
  <si>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</si>
  <si>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</si>
  <si>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</si>
  <si>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</si>
  <si>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обьекта налогообложения доходы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</si>
  <si>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</si>
  <si>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</si>
  <si>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лиц, взимаемый по ставкам, применяемым к обьектам налогообложения, расположенным в границах городских округов</t>
  </si>
  <si>
    <t>Налог на имущество организаций</t>
  </si>
  <si>
    <t>Земельный  налог</t>
  </si>
  <si>
    <t xml:space="preserve"> Государственная пошлина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</si>
  <si>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</si>
  <si>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</si>
  <si>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 муниципальной собственности</t>
  </si>
  <si>
    <t xml:space="preserve">Прочие поступления от использования  имущества, находящегося в  собственности городских округов </t>
  </si>
  <si>
    <t>Прочие поступления от использования имущества, находящегося в собственности городских округов (плата за найм муниципального жилья)</t>
  </si>
  <si>
    <t>Платежи при пользовании природными ресурсами</t>
  </si>
  <si>
    <t>Плата за негативное воздействие на окружающую среду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</si>
  <si>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</si>
  <si>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Прочие доходы от компенсации затрат бюджетов городских округов </t>
  </si>
  <si>
    <t>Доходы от продажи материальных и нематериальных активов</t>
  </si>
  <si>
    <t>Доходы от продажи земельных участков,  государственная собственность на которые не разграничена и которые расположены в границах городских округов</t>
  </si>
  <si>
    <t>Штрафы, санкции,  возмещение ущерба</t>
  </si>
  <si>
    <t xml:space="preserve">Прочие неналоговые доходы </t>
  </si>
  <si>
    <t>Прочие неналоговые доходы  бюджетов городских округов</t>
  </si>
  <si>
    <t>ВСЕГО СОБСТВЕННЫХ ДОХОДОВ</t>
  </si>
  <si>
    <t>ИТОГО финансовой помощи</t>
  </si>
  <si>
    <t>В С Е Г О    Д О Х О Д О В</t>
  </si>
  <si>
    <t xml:space="preserve">Р А С Х О Д Ы </t>
  </si>
  <si>
    <t xml:space="preserve">ОБЩЕГОСУДАРСТВЕННЫЕ ВОПРОСЫ                                        </t>
  </si>
  <si>
    <t xml:space="preserve">НАЦИОНАЛЬНАЯ БЕЗОПАСНОСТЬ и правоохранительная деятельность                                         </t>
  </si>
  <si>
    <t>Другие вопросы в области национальной безопасности и правоохранительной деятельности</t>
  </si>
  <si>
    <t xml:space="preserve">НАЦИОНАЛЬНАЯ ЭКОНОМИКА                                                           </t>
  </si>
  <si>
    <t>Дорожное хозяйство (дорожные фонды)</t>
  </si>
  <si>
    <t>Другие вопросы в области национальной экономики</t>
  </si>
  <si>
    <t xml:space="preserve">ЖИЛИЩНО-КОММУНАЛЬНОЕ ХОЗЯЙСТВО                               </t>
  </si>
  <si>
    <t>Жилищное хозяйство</t>
  </si>
  <si>
    <t>Благоустройство</t>
  </si>
  <si>
    <t>Другие вопросы в области жилищно-коммунального хозяйства</t>
  </si>
  <si>
    <t xml:space="preserve">ОБРАЗОВАНИЕ                                                                                       </t>
  </si>
  <si>
    <t xml:space="preserve">КУЛЬТУРА,КИНЕМАТОГРАФИЯ          </t>
  </si>
  <si>
    <t>Другие вопросы в области культуры, кинематографии</t>
  </si>
  <si>
    <t xml:space="preserve">СОЦИАЛЬНАЯ ПОЛИТИКА                                                                 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</si>
  <si>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</si>
  <si>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</si>
  <si>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</si>
  <si>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</si>
  <si>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</si>
  <si>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</si>
  <si>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</si>
  <si>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В С Е Г О   Р А С Х О Д О В                 </t>
  </si>
  <si>
    <t>Дефицит бюджета -, профицит бюджета  +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</si>
  <si>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</si>
  <si>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</si>
  <si>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 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</si>
  <si>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 xml:space="preserve">Доходы от уплаты акцизов </t>
  </si>
  <si>
    <t>Прочие безвозмездные поступления в бюджеты городских округов</t>
  </si>
  <si>
    <t>Субвенция на обеспечение полномочий  КО  по социальному обслуживанию граждан пожилого возраста и инвалидов</t>
  </si>
  <si>
    <t>Субвенции на осуществление полномочий КО в сфере организации работы комиссий  по делам несовершеннолетних и защите их прав</t>
  </si>
  <si>
    <t>Функционирование высшего должностного лица органа местного самоуправления</t>
  </si>
  <si>
    <t>Функционирование исполнительных органов государственной власти</t>
  </si>
  <si>
    <t>Функционирование окружного Совета депутатов</t>
  </si>
  <si>
    <t>Резервные фонды</t>
  </si>
  <si>
    <t>Другие общегосударственные вопросы</t>
  </si>
  <si>
    <t>Субсидии на поддержку муниципальных газет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</si>
  <si>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</si>
  <si>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Невыясненные поступления, зачисляемые в бюджеты городских округов</t>
  </si>
  <si>
    <t xml:space="preserve">Налог на доходы физических лиц 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</si>
  <si>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</si>
  <si>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</si>
  <si>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</si>
  <si>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</si>
  <si>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</si>
  <si>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</si>
  <si>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</si>
  <si>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 в области социальной политики</t>
  </si>
  <si>
    <t xml:space="preserve">Единый налог на вмененный доход для отдельных видов деятельности 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</si>
  <si>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</si>
  <si>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</si>
  <si>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ОХРАНА ОКРУЖАЮЩЕЙ СРЕДЫ</t>
  </si>
  <si>
    <t>Другие вопросы в области окружающей среды</t>
  </si>
  <si>
    <t>Дотации бюджетам городских округов на выравнивание бюджетной обеспеченности</t>
  </si>
  <si>
    <t>Субвенции на осуществление отдельных государственных  полномочий Калининградской области по  определению перечня должностных лиц, уполномоченных составлять протоколы об административных правонарушениях</t>
  </si>
  <si>
    <t xml:space="preserve">НАЦИОНАЛЬНАЯ ОБОРОНА                             </t>
  </si>
  <si>
    <t>Мобилизационная подготовка экономики</t>
  </si>
  <si>
    <t>Дополнительное образование детей</t>
  </si>
  <si>
    <t>Молодежная политика</t>
  </si>
  <si>
    <t>Социальное обслуживание населения</t>
  </si>
  <si>
    <t>Коммунальное хозяйство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</si>
  <si>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</si>
  <si>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 компенсации затрат бюджетов городских округов</t>
  </si>
  <si>
    <t>налог, взимаемый с налогоплательщиков, выбравших в качестве обьекта налогообложения доходы, уменьшенные на величину расходов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</si>
  <si>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</si>
  <si>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</si>
  <si>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>Судебная система</t>
  </si>
  <si>
    <t>Транспорт</t>
  </si>
  <si>
    <t>Субсидии на обеспечение поддержки муниципальных образований в сфере культуры</t>
  </si>
  <si>
    <t>Субсидии на решение вопросов местного значения в сфере ЖКХ</t>
  </si>
  <si>
    <t>Субвенции на осуществление переданных органам гос.власти субъектов РФ в соответствии с п.1 статьи 4 от 15 ноября 1997 года № 143-ФЗ "Об актах гражданского состояния" полномочий РФедерации на гос.рег. актов гражданского состояния(ЗАГС)</t>
  </si>
  <si>
    <t>Субвенции на выполнение государственных полномочий КО по осуществлению деятельности по опеке и попечительству в отношении совершеннолетних граждан</t>
  </si>
  <si>
    <t>Субвенция на осуществление отдельных  полномочий КО на руководство в сфере социальной поддержки населения</t>
  </si>
  <si>
    <t>Субвенции на обеспечение деятельности по организации и осуществлению опеки и попечительства в отношении несовершеннолетних</t>
  </si>
  <si>
    <t>Субвенции на осуществление полномочий КО по организации и обеспечению отдыха детей, находящихся в трудной жизненной ситуации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</si>
  <si>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</si>
  <si>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Субвенции на 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</si>
  <si>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Субсидии на реализацию мероприятий по обеспечению жильем молодых семей</t>
  </si>
  <si>
    <t>Субсидии на поддержку муниципальных программ формирования современной городской среды на дворовые территории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</si>
  <si>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</si>
  <si>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О Ц Е Н К А   И С П О Л Н Е Н И Я    Б Ю Д Ж Е Т А    </t>
  </si>
  <si>
    <t>ИСТОЧНИКИ ФИНАНСИРОВАНИЯ ДЕФИЦИТА БЮДЖЕТА</t>
  </si>
  <si>
    <t>Изменение  остатков средств  на счетах по учету средств   бюджета  городского округа</t>
  </si>
  <si>
    <t>в 2020 году</t>
  </si>
  <si>
    <t>Бюджетная роспись на 2020 год по состоянию на 01.10.2020г</t>
  </si>
  <si>
    <t>Исполнение                за 9 мес. 2020г</t>
  </si>
  <si>
    <t>ожидаемое исполнение 2020г</t>
  </si>
  <si>
    <t>Предоставление нерезидентами грантов для получателей средств бюджетов городских округов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</si>
  <si>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</si>
  <si>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за счет средств резервного фонда Правительства КО (благоустройство территорий)</t>
  </si>
  <si>
    <t>Субсидии на проведение капитального ремонта многоквартирных домов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</si>
  <si>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</si>
  <si>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</si>
  <si>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</si>
  <si>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</si>
  <si>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переселение граждан из аварийного жилищного фонда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</si>
  <si>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</si>
  <si>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Субсидии на обеспечение мероприятий по организации теплоснабжения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</si>
  <si>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</si>
  <si>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Субсидии за счет средств резервного фонда Правительства Калининградской области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Правительством Калининградской области)</t>
  </si>
  <si>
    <t>Субсидии за счет средств резервного фонда Правительства КО (переселение)</t>
  </si>
  <si>
    <t>Субсидии за счет средств резервного фонда Правительства КО (благоустр.дворов)</t>
  </si>
  <si>
    <t>Субвенции бюджетам городских округов на проведение Всероссийской переписи населения 2020 года</t>
  </si>
  <si>
    <t>Субвенции на осуществление отдельных государственных полномочий КО по организации транспортного обслуживания населения в КО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</si>
  <si>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</si>
  <si>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</si>
  <si>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</si>
  <si>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Обеспечение проведения выборов и референдумов</t>
  </si>
  <si>
    <t>Массовый спорт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</si>
  <si>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(дошкольное образование)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</si>
  <si>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(общее образование)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</si>
</sst>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%"/>
    <numFmt numFmtId="191" formatCode="#,##0.0_ ;\-#,##0.0\ "/>
    <numFmt numFmtId="192" formatCode="#,##0_ ;\-#,##0\ "/>
    <numFmt numFmtId="193" formatCode="d/m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_-* #,##0.0&quot;р.&quot;_-;\-* #,##0.0&quot;р.&quot;_-;_-* &quot;-&quot;?&quot;р.&quot;_-;_-@_-"/>
    <numFmt numFmtId="200" formatCode="[$-F400]h:mm:ss\ AM/PM"/>
    <numFmt numFmtId="201" formatCode="[$-FC19]d\ mmmm\ yyyy\ &quot;г.&quot;"/>
    <numFmt numFmtId="202" formatCode="0.0000"/>
    <numFmt numFmtId="203" formatCode="#,##0\ &quot;р.&quot;;\-#,##0\ &quot;р.&quot;"/>
    <numFmt numFmtId="204" formatCode="#,##0\ &quot;р.&quot;;[Red]\-#,##0\ &quot;р.&quot;"/>
    <numFmt numFmtId="205" formatCode="#,##0.00\ &quot;р.&quot;;\-#,##0.00\ &quot;р.&quot;"/>
    <numFmt numFmtId="206" formatCode="#,##0.00\ &quot;р.&quot;;[Red]\-#,##0.00\ &quot;р.&quot;"/>
    <numFmt numFmtId="207" formatCode="_-* #,##0\ &quot;р.&quot;_-;\-* #,##0\ &quot;р.&quot;_-;_-* &quot;-&quot;\ &quot;р.&quot;_-;_-@_-"/>
    <numFmt numFmtId="208" formatCode="_-* #,##0\ _р_._-;\-* #,##0\ _р_._-;_-* &quot;-&quot;\ _р_._-;_-@_-"/>
    <numFmt numFmtId="209" formatCode="_-* #,##0.00\ &quot;р.&quot;_-;\-* #,##0.00\ &quot;р.&quot;_-;_-* &quot;-&quot;??\ &quot;р.&quot;_-;_-@_-"/>
    <numFmt numFmtId="210" formatCode="_-* #,##0.00\ _р_._-;\-* #,##0.00\ _р_._-;_-* &quot;-&quot;??\ _р_._-;_-@_-"/>
    <numFmt numFmtId="211" formatCode="0.00_ ;[Red]\-0.00\ "/>
    <numFmt numFmtId="212" formatCode="0_ ;\-0\ "/>
    <numFmt numFmtId="213" formatCode="0.00000"/>
    <numFmt numFmtId="214" formatCode="0.000000"/>
    <numFmt numFmtId="215" formatCode="0.0000000"/>
    <numFmt numFmtId="216" formatCode="0.00000000"/>
    <numFmt numFmtId="217" formatCode="0.000000000"/>
    <numFmt numFmtId="218" formatCode="0.0000000000"/>
    <numFmt numFmtId="219" formatCode="0.00000000000"/>
    <numFmt numFmtId="220" formatCode="#,##0.00&quot;р.&quot;"/>
    <numFmt numFmtId="221" formatCode="#,##0.00_р_."/>
    <numFmt numFmtId="222" formatCode="#,##0.000"/>
    <numFmt numFmtId="223" formatCode="#,##0.0_ ;[Red]\-#,##0.0\ "/>
  </numFmts>
  <fonts count="34">
    <font>
      <sz val="10"/>
      <name val="Arial"/>
      <family val="0"/>
    </font>
    <font>
      <u val="single"/>
      <sz val="9.8"/>
      <color indexed="12"/>
      <name val="Arial"/>
      <family val="2"/>
    </font>
    <font>
      <u val="single"/>
      <sz val="9.8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9"/>
      <color indexed="8"/>
      <name val="Cambria"/>
      <family val="1"/>
    </font>
    <font>
      <i/>
      <sz val="9"/>
      <color rgb="FF000000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0" borderId="0">
      <alignment/>
      <protection/>
    </xf>
    <xf numFmtId="49" fontId="33" fillId="0" borderId="1">
      <alignment horizontal="left" vertical="center" wrapText="1" indent="1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15" fillId="20" borderId="3" applyNumberFormat="0" applyAlignment="0" applyProtection="0"/>
    <xf numFmtId="0" fontId="16" fillId="20" borderId="2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1" borderId="8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70">
    <xf numFmtId="0" fontId="0" fillId="0" borderId="0" xfId="0" applyAlignment="1">
      <alignment/>
    </xf>
    <xf numFmtId="4" fontId="7" fillId="24" borderId="11" xfId="55" applyNumberFormat="1" applyFont="1" applyFill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4" fillId="0" borderId="0" xfId="55" applyFont="1" applyFill="1" applyBorder="1" applyAlignment="1">
      <alignment/>
      <protection/>
    </xf>
    <xf numFmtId="49" fontId="4" fillId="0" borderId="0" xfId="55" applyNumberFormat="1" applyFont="1" applyFill="1" applyBorder="1" applyAlignment="1" applyProtection="1">
      <alignment/>
      <protection locked="0"/>
    </xf>
    <xf numFmtId="0" fontId="3" fillId="0" borderId="11" xfId="55" applyFont="1" applyFill="1" applyBorder="1" applyAlignment="1">
      <alignment horizontal="center" vertical="center"/>
      <protection/>
    </xf>
    <xf numFmtId="189" fontId="7" fillId="0" borderId="11" xfId="55" applyNumberFormat="1" applyFont="1" applyFill="1" applyBorder="1" applyAlignment="1">
      <alignment horizontal="center" vertical="center" wrapText="1"/>
      <protection/>
    </xf>
    <xf numFmtId="0" fontId="0" fillId="0" borderId="0" xfId="55" applyAlignment="1">
      <alignment horizontal="center"/>
      <protection/>
    </xf>
    <xf numFmtId="0" fontId="4" fillId="0" borderId="11" xfId="55" applyFont="1" applyFill="1" applyBorder="1" applyAlignment="1">
      <alignment horizontal="center"/>
      <protection/>
    </xf>
    <xf numFmtId="4" fontId="4" fillId="24" borderId="11" xfId="55" applyNumberFormat="1" applyFont="1" applyFill="1" applyBorder="1" applyAlignment="1" applyProtection="1">
      <alignment horizontal="center"/>
      <protection locked="0"/>
    </xf>
    <xf numFmtId="0" fontId="3" fillId="0" borderId="11" xfId="55" applyFont="1" applyFill="1" applyBorder="1" applyAlignment="1">
      <alignment/>
      <protection/>
    </xf>
    <xf numFmtId="4" fontId="3" fillId="25" borderId="11" xfId="55" applyNumberFormat="1" applyFont="1" applyFill="1" applyBorder="1" applyAlignment="1" applyProtection="1">
      <alignment horizontal="center"/>
      <protection locked="0"/>
    </xf>
    <xf numFmtId="4" fontId="5" fillId="25" borderId="11" xfId="55" applyNumberFormat="1" applyFont="1" applyFill="1" applyBorder="1" applyAlignment="1" applyProtection="1">
      <alignment horizontal="center"/>
      <protection locked="0"/>
    </xf>
    <xf numFmtId="9" fontId="3" fillId="0" borderId="11" xfId="55" applyNumberFormat="1" applyFont="1" applyFill="1" applyBorder="1" applyAlignment="1" applyProtection="1">
      <alignment horizontal="center"/>
      <protection locked="0"/>
    </xf>
    <xf numFmtId="2" fontId="0" fillId="0" borderId="0" xfId="55" applyNumberFormat="1">
      <alignment/>
      <protection/>
    </xf>
    <xf numFmtId="0" fontId="4" fillId="0" borderId="11" xfId="55" applyFont="1" applyFill="1" applyBorder="1" applyAlignment="1">
      <alignment/>
      <protection/>
    </xf>
    <xf numFmtId="0" fontId="4" fillId="0" borderId="11" xfId="55" applyFont="1" applyFill="1" applyBorder="1" applyAlignment="1">
      <alignment wrapText="1"/>
      <protection/>
    </xf>
    <xf numFmtId="4" fontId="6" fillId="25" borderId="11" xfId="55" applyNumberFormat="1" applyFont="1" applyFill="1" applyBorder="1" applyAlignment="1" applyProtection="1">
      <alignment horizontal="center"/>
      <protection locked="0"/>
    </xf>
    <xf numFmtId="9" fontId="4" fillId="0" borderId="11" xfId="55" applyNumberFormat="1" applyFont="1" applyFill="1" applyBorder="1" applyAlignment="1" applyProtection="1">
      <alignment horizontal="center"/>
      <protection locked="0"/>
    </xf>
    <xf numFmtId="4" fontId="0" fillId="0" borderId="0" xfId="55" applyNumberFormat="1">
      <alignment/>
      <protection/>
    </xf>
    <xf numFmtId="4" fontId="3" fillId="25" borderId="11" xfId="55" applyNumberFormat="1" applyFont="1" applyFill="1" applyBorder="1" applyAlignment="1" applyProtection="1">
      <alignment horizontal="center"/>
      <protection locked="0"/>
    </xf>
    <xf numFmtId="4" fontId="5" fillId="25" borderId="11" xfId="55" applyNumberFormat="1" applyFont="1" applyFill="1" applyBorder="1" applyAlignment="1" applyProtection="1">
      <alignment horizontal="center"/>
      <protection locked="0"/>
    </xf>
    <xf numFmtId="0" fontId="3" fillId="0" borderId="11" xfId="55" applyFont="1" applyFill="1" applyBorder="1" applyAlignment="1">
      <alignment wrapText="1"/>
      <protection/>
    </xf>
    <xf numFmtId="189" fontId="0" fillId="0" borderId="0" xfId="55" applyNumberFormat="1">
      <alignment/>
      <protection/>
    </xf>
    <xf numFmtId="4" fontId="6" fillId="0" borderId="11" xfId="55" applyNumberFormat="1" applyFont="1" applyFill="1" applyBorder="1" applyAlignment="1" applyProtection="1">
      <alignment horizontal="center"/>
      <protection locked="0"/>
    </xf>
    <xf numFmtId="4" fontId="4" fillId="25" borderId="11" xfId="55" applyNumberFormat="1" applyFont="1" applyFill="1" applyBorder="1" applyAlignment="1" applyProtection="1">
      <alignment horizontal="center" wrapText="1"/>
      <protection locked="0"/>
    </xf>
    <xf numFmtId="0" fontId="3" fillId="0" borderId="11" xfId="55" applyFont="1" applyFill="1" applyBorder="1" applyAlignment="1">
      <alignment wrapText="1"/>
      <protection/>
    </xf>
    <xf numFmtId="0" fontId="4" fillId="0" borderId="11" xfId="55" applyFont="1" applyFill="1" applyBorder="1" applyAlignment="1">
      <alignment wrapText="1"/>
      <protection/>
    </xf>
    <xf numFmtId="4" fontId="6" fillId="25" borderId="11" xfId="55" applyNumberFormat="1" applyFont="1" applyFill="1" applyBorder="1" applyAlignment="1" applyProtection="1">
      <alignment horizontal="center"/>
      <protection locked="0"/>
    </xf>
    <xf numFmtId="4" fontId="4" fillId="25" borderId="11" xfId="55" applyNumberFormat="1" applyFont="1" applyFill="1" applyBorder="1" applyAlignment="1" applyProtection="1">
      <alignment horizontal="center" wrapText="1"/>
      <protection locked="0"/>
    </xf>
    <xf numFmtId="4" fontId="3" fillId="25" borderId="11" xfId="55" applyNumberFormat="1" applyFont="1" applyFill="1" applyBorder="1" applyAlignment="1" applyProtection="1">
      <alignment horizontal="center" wrapText="1"/>
      <protection locked="0"/>
    </xf>
    <xf numFmtId="4" fontId="9" fillId="26" borderId="11" xfId="55" applyNumberFormat="1" applyFont="1" applyFill="1" applyBorder="1" applyAlignment="1">
      <alignment horizontal="centerContinuous"/>
      <protection/>
    </xf>
    <xf numFmtId="4" fontId="9" fillId="26" borderId="11" xfId="55" applyNumberFormat="1" applyFont="1" applyFill="1" applyBorder="1" applyAlignment="1">
      <alignment horizontal="center"/>
      <protection/>
    </xf>
    <xf numFmtId="9" fontId="3" fillId="26" borderId="11" xfId="55" applyNumberFormat="1" applyFont="1" applyFill="1" applyBorder="1" applyAlignment="1" applyProtection="1">
      <alignment horizontal="center"/>
      <protection locked="0"/>
    </xf>
    <xf numFmtId="2" fontId="0" fillId="0" borderId="0" xfId="55" applyNumberFormat="1" applyFont="1">
      <alignment/>
      <protection/>
    </xf>
    <xf numFmtId="0" fontId="10" fillId="0" borderId="0" xfId="55" applyFont="1">
      <alignment/>
      <protection/>
    </xf>
    <xf numFmtId="4" fontId="4" fillId="0" borderId="11" xfId="55" applyNumberFormat="1" applyFont="1" applyFill="1" applyBorder="1" applyAlignment="1">
      <alignment horizontal="centerContinuous"/>
      <protection/>
    </xf>
    <xf numFmtId="4" fontId="4" fillId="0" borderId="11" xfId="55" applyNumberFormat="1" applyFont="1" applyFill="1" applyBorder="1" applyAlignment="1">
      <alignment horizontal="center"/>
      <protection/>
    </xf>
    <xf numFmtId="4" fontId="4" fillId="24" borderId="11" xfId="55" applyNumberFormat="1" applyFont="1" applyFill="1" applyBorder="1" applyAlignment="1" applyProtection="1">
      <alignment horizontal="center"/>
      <protection locked="0"/>
    </xf>
    <xf numFmtId="0" fontId="4" fillId="24" borderId="11" xfId="55" applyFont="1" applyFill="1" applyBorder="1" applyAlignment="1">
      <alignment wrapText="1"/>
      <protection/>
    </xf>
    <xf numFmtId="4" fontId="3" fillId="24" borderId="11" xfId="55" applyNumberFormat="1" applyFont="1" applyFill="1" applyBorder="1" applyAlignment="1" applyProtection="1">
      <alignment horizontal="center"/>
      <protection locked="0"/>
    </xf>
    <xf numFmtId="49" fontId="8" fillId="27" borderId="11" xfId="55" applyNumberFormat="1" applyFont="1" applyFill="1" applyBorder="1" applyAlignment="1" applyProtection="1">
      <alignment wrapText="1"/>
      <protection locked="0"/>
    </xf>
    <xf numFmtId="4" fontId="8" fillId="27" borderId="11" xfId="55" applyNumberFormat="1" applyFont="1" applyFill="1" applyBorder="1" applyAlignment="1" applyProtection="1">
      <alignment horizontal="center"/>
      <protection locked="0"/>
    </xf>
    <xf numFmtId="9" fontId="3" fillId="27" borderId="11" xfId="55" applyNumberFormat="1" applyFont="1" applyFill="1" applyBorder="1" applyAlignment="1" applyProtection="1">
      <alignment horizontal="center"/>
      <protection locked="0"/>
    </xf>
    <xf numFmtId="49" fontId="8" fillId="0" borderId="11" xfId="55" applyNumberFormat="1" applyFont="1" applyFill="1" applyBorder="1" applyAlignment="1" applyProtection="1">
      <alignment wrapText="1"/>
      <protection locked="0"/>
    </xf>
    <xf numFmtId="4" fontId="11" fillId="25" borderId="11" xfId="55" applyNumberFormat="1" applyFont="1" applyFill="1" applyBorder="1" applyAlignment="1" applyProtection="1">
      <alignment horizontal="center"/>
      <protection locked="0"/>
    </xf>
    <xf numFmtId="49" fontId="3" fillId="0" borderId="11" xfId="55" applyNumberFormat="1" applyFont="1" applyFill="1" applyBorder="1" applyAlignment="1" applyProtection="1">
      <alignment wrapText="1"/>
      <protection locked="0"/>
    </xf>
    <xf numFmtId="4" fontId="4" fillId="25" borderId="11" xfId="55" applyNumberFormat="1" applyFont="1" applyFill="1" applyBorder="1" applyAlignment="1">
      <alignment horizontal="center" wrapText="1"/>
      <protection/>
    </xf>
    <xf numFmtId="4" fontId="4" fillId="25" borderId="11" xfId="55" applyNumberFormat="1" applyFont="1" applyFill="1" applyBorder="1" applyAlignment="1">
      <alignment horizontal="center"/>
      <protection/>
    </xf>
    <xf numFmtId="4" fontId="6" fillId="25" borderId="11" xfId="55" applyNumberFormat="1" applyFont="1" applyFill="1" applyBorder="1" applyAlignment="1">
      <alignment horizontal="center"/>
      <protection/>
    </xf>
    <xf numFmtId="4" fontId="3" fillId="25" borderId="11" xfId="55" applyNumberFormat="1" applyFont="1" applyFill="1" applyBorder="1" applyAlignment="1">
      <alignment horizontal="center" wrapText="1"/>
      <protection/>
    </xf>
    <xf numFmtId="4" fontId="4" fillId="25" borderId="11" xfId="55" applyNumberFormat="1" applyFont="1" applyFill="1" applyBorder="1" applyAlignment="1">
      <alignment horizontal="center" wrapText="1"/>
      <protection/>
    </xf>
    <xf numFmtId="0" fontId="8" fillId="27" borderId="11" xfId="55" applyFont="1" applyFill="1" applyBorder="1" applyAlignment="1">
      <alignment/>
      <protection/>
    </xf>
    <xf numFmtId="4" fontId="29" fillId="27" borderId="11" xfId="55" applyNumberFormat="1" applyFont="1" applyFill="1" applyBorder="1" applyAlignment="1" applyProtection="1">
      <alignment horizontal="center"/>
      <protection locked="0"/>
    </xf>
    <xf numFmtId="0" fontId="9" fillId="0" borderId="11" xfId="55" applyFont="1" applyFill="1" applyBorder="1" applyAlignment="1">
      <alignment horizontal="center" vertical="center"/>
      <protection/>
    </xf>
    <xf numFmtId="4" fontId="4" fillId="25" borderId="11" xfId="55" applyNumberFormat="1" applyFont="1" applyFill="1" applyBorder="1" applyProtection="1">
      <alignment/>
      <protection locked="0"/>
    </xf>
    <xf numFmtId="49" fontId="4" fillId="0" borderId="11" xfId="55" applyNumberFormat="1" applyFont="1" applyFill="1" applyBorder="1" applyProtection="1">
      <alignment/>
      <protection locked="0"/>
    </xf>
    <xf numFmtId="4" fontId="9" fillId="0" borderId="11" xfId="55" applyNumberFormat="1" applyFont="1" applyFill="1" applyBorder="1" applyAlignment="1">
      <alignment horizontal="center" wrapText="1"/>
      <protection/>
    </xf>
    <xf numFmtId="0" fontId="4" fillId="0" borderId="0" xfId="55" applyFont="1" applyFill="1">
      <alignment/>
      <protection/>
    </xf>
    <xf numFmtId="0" fontId="0" fillId="0" borderId="0" xfId="55" applyAlignment="1">
      <alignment/>
      <protection/>
    </xf>
    <xf numFmtId="4" fontId="0" fillId="25" borderId="0" xfId="55" applyNumberFormat="1" applyFill="1">
      <alignment/>
      <protection/>
    </xf>
    <xf numFmtId="4" fontId="8" fillId="27" borderId="11" xfId="55" applyNumberFormat="1" applyFont="1" applyFill="1" applyBorder="1" applyAlignment="1" applyProtection="1">
      <alignment/>
      <protection locked="0"/>
    </xf>
    <xf numFmtId="0" fontId="8" fillId="26" borderId="11" xfId="55" applyFont="1" applyFill="1" applyBorder="1" applyAlignment="1">
      <alignment wrapText="1"/>
      <protection/>
    </xf>
    <xf numFmtId="0" fontId="4" fillId="0" borderId="11" xfId="55" applyFont="1" applyFill="1" applyBorder="1" applyAlignment="1">
      <alignment wrapText="1" shrinkToFit="1"/>
      <protection/>
    </xf>
    <xf numFmtId="49" fontId="4" fillId="0" borderId="11" xfId="55" applyNumberFormat="1" applyFont="1" applyFill="1" applyBorder="1" applyAlignment="1" applyProtection="1">
      <alignment wrapText="1"/>
      <protection locked="0"/>
    </xf>
    <xf numFmtId="0" fontId="3" fillId="0" borderId="11" xfId="55" applyFont="1" applyFill="1" applyBorder="1" applyAlignment="1">
      <alignment horizontal="left" vertical="center" wrapText="1"/>
      <protection/>
    </xf>
    <xf numFmtId="0" fontId="4" fillId="0" borderId="11" xfId="56" applyFont="1" applyBorder="1" applyAlignment="1">
      <alignment horizontal="left" vertical="center" wrapText="1"/>
      <protection/>
    </xf>
    <xf numFmtId="0" fontId="30" fillId="0" borderId="0" xfId="55" applyFont="1" applyFill="1" applyBorder="1" applyAlignment="1">
      <alignment horizontal="center"/>
      <protection/>
    </xf>
    <xf numFmtId="49" fontId="30" fillId="0" borderId="0" xfId="55" applyNumberFormat="1" applyFont="1" applyFill="1" applyAlignment="1" applyProtection="1">
      <alignment horizontal="center"/>
      <protection locked="0"/>
    </xf>
    <xf numFmtId="0" fontId="4" fillId="0" borderId="11" xfId="55" applyFont="1" applyFill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Источники финан.дефицита-2014-201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4"/>
  <sheetViews>
    <sheetView tabSelected="1" zoomScale="110" zoomScaleNormal="110" zoomScalePageLayoutView="0" workbookViewId="0" topLeftCell="A127">
      <selection activeCell="G9" sqref="G9"/>
    </sheetView>
  </sheetViews>
  <sheetFormatPr defaultColWidth="8.8515625" defaultRowHeight="12.75"/>
  <cols>
    <col min="1" max="1" width="71.8515625" style="59" customWidth="1"/>
    <col min="2" max="2" width="19.140625" style="60" customWidth="1"/>
    <col min="3" max="3" width="13.57421875" style="60" customWidth="1"/>
    <col min="4" max="4" width="18.421875" style="60" customWidth="1"/>
    <col min="5" max="5" width="13.00390625" style="60" customWidth="1"/>
    <col min="6" max="6" width="10.28125" style="2" bestFit="1" customWidth="1"/>
    <col min="7" max="7" width="20.00390625" style="2" customWidth="1"/>
    <col min="8" max="8" width="8.8515625" style="2" customWidth="1"/>
    <col min="9" max="9" width="10.140625" style="2" bestFit="1" customWidth="1"/>
    <col min="10" max="16384" width="8.8515625" style="2" customWidth="1"/>
  </cols>
  <sheetData>
    <row r="1" spans="1:5" ht="18.75">
      <c r="A1" s="67" t="s">
        <v>116</v>
      </c>
      <c r="B1" s="67"/>
      <c r="C1" s="67"/>
      <c r="D1" s="67"/>
      <c r="E1" s="67"/>
    </row>
    <row r="2" spans="1:5" ht="18.75">
      <c r="A2" s="67" t="s">
        <v>0</v>
      </c>
      <c r="B2" s="67"/>
      <c r="C2" s="67"/>
      <c r="D2" s="67"/>
      <c r="E2" s="67"/>
    </row>
    <row r="3" spans="1:5" ht="20.25" customHeight="1">
      <c r="A3" s="68" t="s">
        <v>119</v>
      </c>
      <c r="B3" s="68"/>
      <c r="C3" s="68"/>
      <c r="D3" s="68"/>
      <c r="E3" s="68"/>
    </row>
    <row r="4" spans="1:5" ht="12" customHeight="1">
      <c r="A4" s="3"/>
      <c r="B4" s="3"/>
      <c r="C4" s="3"/>
      <c r="D4" s="3"/>
      <c r="E4" s="4" t="s">
        <v>1</v>
      </c>
    </row>
    <row r="5" spans="1:5" s="7" customFormat="1" ht="74.25" customHeight="1">
      <c r="A5" s="5" t="s">
        <v>2</v>
      </c>
      <c r="B5" s="6" t="s">
        <v>120</v>
      </c>
      <c r="C5" s="6" t="s">
        <v>121</v>
      </c>
      <c r="D5" s="1" t="s">
        <v>122</v>
      </c>
      <c r="E5" s="5" t="s">
        <v>3</v>
      </c>
    </row>
    <row r="6" spans="1:5" s="7" customFormat="1" ht="15">
      <c r="A6" s="8">
        <v>1</v>
      </c>
      <c r="B6" s="9" t="s">
        <v>4</v>
      </c>
      <c r="C6" s="9" t="s">
        <v>5</v>
      </c>
      <c r="D6" s="9"/>
      <c r="E6" s="9"/>
    </row>
    <row r="7" spans="1:5" ht="15">
      <c r="A7" s="69" t="s">
        <v>6</v>
      </c>
      <c r="B7" s="69"/>
      <c r="C7" s="69"/>
      <c r="D7" s="69"/>
      <c r="E7" s="69"/>
    </row>
    <row r="8" spans="1:7" ht="14.25">
      <c r="A8" s="10" t="s">
        <v>7</v>
      </c>
      <c r="B8" s="11">
        <f>SUM(B9)</f>
        <v>188790</v>
      </c>
      <c r="C8" s="12">
        <f>SUM(C9)</f>
        <v>142334.52000000002</v>
      </c>
      <c r="D8" s="12">
        <f>SUM(D9)</f>
        <v>189779.36000000002</v>
      </c>
      <c r="E8" s="13">
        <f>SUM(D8/B8)</f>
        <v>1.0052405318078288</v>
      </c>
      <c r="F8" s="14"/>
      <c r="G8" s="14"/>
    </row>
    <row r="9" spans="1:7" ht="15">
      <c r="A9" s="15" t="s">
        <v>75</v>
      </c>
      <c r="B9" s="11">
        <f>SUM(B10:B12)</f>
        <v>188790</v>
      </c>
      <c r="C9" s="11">
        <f>SUM(C10:C12)</f>
        <v>142334.52000000002</v>
      </c>
      <c r="D9" s="11">
        <f>SUM(D10:D12)</f>
        <v>189779.36000000002</v>
      </c>
      <c r="E9" s="13">
        <f>SUM(D9/B9)</f>
        <v>1.0052405318078288</v>
      </c>
      <c r="G9" s="19"/>
    </row>
    <row r="10" spans="1:9" ht="65.25" customHeight="1">
      <c r="A10" s="16" t="s">
        <v>8</v>
      </c>
      <c r="B10" s="9">
        <v>186190</v>
      </c>
      <c r="C10" s="17">
        <v>140154.63</v>
      </c>
      <c r="D10" s="17">
        <f>C10/0.75</f>
        <v>186872.84</v>
      </c>
      <c r="E10" s="18">
        <f aca="true" t="shared" si="0" ref="E10:E73">SUM(D10/B10)</f>
        <v>1.0036674364896074</v>
      </c>
      <c r="I10" s="19"/>
    </row>
    <row r="11" spans="1:5" ht="87" customHeight="1">
      <c r="A11" s="16" t="s">
        <v>60</v>
      </c>
      <c r="B11" s="9">
        <v>1300</v>
      </c>
      <c r="C11" s="17">
        <v>1191.45</v>
      </c>
      <c r="D11" s="17">
        <f>C11/0.75</f>
        <v>1588.6000000000001</v>
      </c>
      <c r="E11" s="18">
        <f t="shared" si="0"/>
        <v>1.2220000000000002</v>
      </c>
    </row>
    <row r="12" spans="1:5" ht="33" customHeight="1">
      <c r="A12" s="16" t="s">
        <v>9</v>
      </c>
      <c r="B12" s="9">
        <v>1300</v>
      </c>
      <c r="C12" s="17">
        <v>988.44</v>
      </c>
      <c r="D12" s="17">
        <f>C12/0.75</f>
        <v>1317.92</v>
      </c>
      <c r="E12" s="18">
        <f t="shared" si="0"/>
        <v>1.0137846153846155</v>
      </c>
    </row>
    <row r="13" spans="1:5" ht="19.5" customHeight="1">
      <c r="A13" s="10" t="s">
        <v>63</v>
      </c>
      <c r="B13" s="20">
        <v>6370</v>
      </c>
      <c r="C13" s="21">
        <v>5244.53</v>
      </c>
      <c r="D13" s="21">
        <f>C13/0.75</f>
        <v>6992.706666666666</v>
      </c>
      <c r="E13" s="13">
        <f t="shared" si="0"/>
        <v>1.0977561486132914</v>
      </c>
    </row>
    <row r="14" spans="1:5" ht="17.25" customHeight="1">
      <c r="A14" s="10" t="s">
        <v>10</v>
      </c>
      <c r="B14" s="11">
        <f>B15+B18+B19</f>
        <v>36550</v>
      </c>
      <c r="C14" s="11">
        <f>C15+C18+C19</f>
        <v>23574.41</v>
      </c>
      <c r="D14" s="11">
        <f>D15+D18+D19</f>
        <v>31432.546666666665</v>
      </c>
      <c r="E14" s="13">
        <f t="shared" si="0"/>
        <v>0.8599875968992248</v>
      </c>
    </row>
    <row r="15" spans="1:5" ht="30.75" customHeight="1">
      <c r="A15" s="16" t="s">
        <v>11</v>
      </c>
      <c r="B15" s="9">
        <f>SUM(B16:B17)</f>
        <v>16650</v>
      </c>
      <c r="C15" s="9">
        <f>SUM(C16:C17)</f>
        <v>12092.43</v>
      </c>
      <c r="D15" s="9">
        <f>SUM(D16:D17)</f>
        <v>16123.239999999998</v>
      </c>
      <c r="E15" s="18">
        <f t="shared" si="0"/>
        <v>0.9683627627627627</v>
      </c>
    </row>
    <row r="16" spans="1:5" ht="28.5" customHeight="1">
      <c r="A16" s="16" t="s">
        <v>12</v>
      </c>
      <c r="B16" s="9">
        <v>6600</v>
      </c>
      <c r="C16" s="17">
        <v>5061.15</v>
      </c>
      <c r="D16" s="17">
        <f>C16/0.75</f>
        <v>6748.2</v>
      </c>
      <c r="E16" s="18">
        <f t="shared" si="0"/>
        <v>1.0224545454545455</v>
      </c>
    </row>
    <row r="17" spans="1:5" ht="30" customHeight="1">
      <c r="A17" s="16" t="s">
        <v>99</v>
      </c>
      <c r="B17" s="9">
        <v>10050</v>
      </c>
      <c r="C17" s="17">
        <v>7031.28</v>
      </c>
      <c r="D17" s="17">
        <f>C17/0.75</f>
        <v>9375.039999999999</v>
      </c>
      <c r="E17" s="18">
        <f t="shared" si="0"/>
        <v>0.9328398009950247</v>
      </c>
    </row>
    <row r="18" spans="1:5" ht="21" customHeight="1">
      <c r="A18" s="16" t="s">
        <v>84</v>
      </c>
      <c r="B18" s="9">
        <v>19600</v>
      </c>
      <c r="C18" s="17">
        <v>11061.48</v>
      </c>
      <c r="D18" s="17">
        <f>C18/0.75</f>
        <v>14748.64</v>
      </c>
      <c r="E18" s="18">
        <f t="shared" si="0"/>
        <v>0.7524816326530612</v>
      </c>
    </row>
    <row r="19" spans="1:5" ht="28.5" customHeight="1">
      <c r="A19" s="16" t="s">
        <v>13</v>
      </c>
      <c r="B19" s="9">
        <v>300</v>
      </c>
      <c r="C19" s="17">
        <v>420.5</v>
      </c>
      <c r="D19" s="17">
        <f>C19/0.75</f>
        <v>560.6666666666666</v>
      </c>
      <c r="E19" s="18">
        <f t="shared" si="0"/>
        <v>1.8688888888888888</v>
      </c>
    </row>
    <row r="20" spans="1:5" ht="19.5" customHeight="1">
      <c r="A20" s="22" t="s">
        <v>14</v>
      </c>
      <c r="B20" s="11">
        <f>B21+B22+B23</f>
        <v>69400</v>
      </c>
      <c r="C20" s="11">
        <f>C21+C22+C23</f>
        <v>37508.92</v>
      </c>
      <c r="D20" s="11">
        <f>D21+D22+D23</f>
        <v>50011.89333333334</v>
      </c>
      <c r="E20" s="13">
        <f t="shared" si="0"/>
        <v>0.7206324687800193</v>
      </c>
    </row>
    <row r="21" spans="1:5" ht="39" customHeight="1">
      <c r="A21" s="16" t="s">
        <v>15</v>
      </c>
      <c r="B21" s="9">
        <v>9500</v>
      </c>
      <c r="C21" s="17">
        <v>1898.81</v>
      </c>
      <c r="D21" s="17">
        <f>C21/0.75</f>
        <v>2531.7466666666664</v>
      </c>
      <c r="E21" s="18">
        <f t="shared" si="0"/>
        <v>0.266499649122807</v>
      </c>
    </row>
    <row r="22" spans="1:5" ht="24" customHeight="1">
      <c r="A22" s="16" t="s">
        <v>16</v>
      </c>
      <c r="B22" s="9">
        <v>42600</v>
      </c>
      <c r="C22" s="17">
        <v>24237.56</v>
      </c>
      <c r="D22" s="17">
        <f>C22/0.75</f>
        <v>32316.74666666667</v>
      </c>
      <c r="E22" s="18">
        <f t="shared" si="0"/>
        <v>0.7586090766823161</v>
      </c>
    </row>
    <row r="23" spans="1:5" ht="22.5" customHeight="1">
      <c r="A23" s="16" t="s">
        <v>17</v>
      </c>
      <c r="B23" s="9">
        <f>SUM(B24:B25)</f>
        <v>17300</v>
      </c>
      <c r="C23" s="17">
        <f>SUM(C24:C25)</f>
        <v>11372.55</v>
      </c>
      <c r="D23" s="17">
        <f>SUM(D24:D25)</f>
        <v>15163.4</v>
      </c>
      <c r="E23" s="18">
        <f t="shared" si="0"/>
        <v>0.8764971098265896</v>
      </c>
    </row>
    <row r="24" spans="1:5" ht="28.5" customHeight="1">
      <c r="A24" s="16" t="s">
        <v>85</v>
      </c>
      <c r="B24" s="9">
        <v>13700</v>
      </c>
      <c r="C24" s="17">
        <v>10337.39</v>
      </c>
      <c r="D24" s="17">
        <f>C24/0.75</f>
        <v>13783.186666666666</v>
      </c>
      <c r="E24" s="18">
        <f t="shared" si="0"/>
        <v>1.0060720194647201</v>
      </c>
    </row>
    <row r="25" spans="1:5" ht="33.75" customHeight="1">
      <c r="A25" s="16" t="s">
        <v>86</v>
      </c>
      <c r="B25" s="9">
        <v>3600</v>
      </c>
      <c r="C25" s="17">
        <v>1035.16</v>
      </c>
      <c r="D25" s="17">
        <f>C25/0.75</f>
        <v>1380.2133333333334</v>
      </c>
      <c r="E25" s="18">
        <f t="shared" si="0"/>
        <v>0.3833925925925926</v>
      </c>
    </row>
    <row r="26" spans="1:5" ht="19.5" customHeight="1">
      <c r="A26" s="22" t="s">
        <v>18</v>
      </c>
      <c r="B26" s="11">
        <f>SUM(B27:B28)</f>
        <v>4655</v>
      </c>
      <c r="C26" s="12">
        <f>SUM(C27:C28)</f>
        <v>3575.4</v>
      </c>
      <c r="D26" s="12">
        <f>SUM(D27:D28)</f>
        <v>4880.12</v>
      </c>
      <c r="E26" s="13">
        <f t="shared" si="0"/>
        <v>1.048360902255639</v>
      </c>
    </row>
    <row r="27" spans="1:5" ht="60.75" customHeight="1">
      <c r="A27" s="16" t="s">
        <v>19</v>
      </c>
      <c r="B27" s="9">
        <v>4505</v>
      </c>
      <c r="C27" s="17">
        <v>3547.59</v>
      </c>
      <c r="D27" s="17">
        <f>C27/0.75</f>
        <v>4730.12</v>
      </c>
      <c r="E27" s="18">
        <f t="shared" si="0"/>
        <v>1.0499711431742509</v>
      </c>
    </row>
    <row r="28" spans="1:5" ht="30.75" customHeight="1">
      <c r="A28" s="16" t="s">
        <v>20</v>
      </c>
      <c r="B28" s="9">
        <v>150</v>
      </c>
      <c r="C28" s="17">
        <v>27.81</v>
      </c>
      <c r="D28" s="17">
        <v>150</v>
      </c>
      <c r="E28" s="18">
        <f t="shared" si="0"/>
        <v>1</v>
      </c>
    </row>
    <row r="29" spans="1:7" ht="33" customHeight="1">
      <c r="A29" s="22" t="s">
        <v>21</v>
      </c>
      <c r="B29" s="11">
        <f>SUM(B30:B33)</f>
        <v>15020</v>
      </c>
      <c r="C29" s="12">
        <f>SUM(C30:C33)</f>
        <v>12003.279999999999</v>
      </c>
      <c r="D29" s="12">
        <f>SUM(D30:D33)</f>
        <v>16146.763333333334</v>
      </c>
      <c r="E29" s="13">
        <f t="shared" si="0"/>
        <v>1.0750175321793165</v>
      </c>
      <c r="F29" s="14"/>
      <c r="G29" s="14"/>
    </row>
    <row r="30" spans="1:7" ht="59.25" customHeight="1">
      <c r="A30" s="16" t="s">
        <v>61</v>
      </c>
      <c r="B30" s="9">
        <v>11000</v>
      </c>
      <c r="C30" s="17">
        <v>9188.26</v>
      </c>
      <c r="D30" s="17">
        <f>C30/0.75</f>
        <v>12251.013333333334</v>
      </c>
      <c r="E30" s="18">
        <f t="shared" si="0"/>
        <v>1.113728484848485</v>
      </c>
      <c r="G30" s="23"/>
    </row>
    <row r="31" spans="1:5" ht="46.5" customHeight="1">
      <c r="A31" s="16" t="s">
        <v>73</v>
      </c>
      <c r="B31" s="9">
        <v>10</v>
      </c>
      <c r="C31" s="17">
        <v>0</v>
      </c>
      <c r="D31" s="17">
        <f>C31/0.75</f>
        <v>0</v>
      </c>
      <c r="E31" s="18">
        <f t="shared" si="0"/>
        <v>0</v>
      </c>
    </row>
    <row r="32" spans="1:5" ht="33.75" customHeight="1">
      <c r="A32" s="16" t="s">
        <v>22</v>
      </c>
      <c r="B32" s="9">
        <v>1010</v>
      </c>
      <c r="C32" s="24">
        <v>596.81</v>
      </c>
      <c r="D32" s="17">
        <v>895.75</v>
      </c>
      <c r="E32" s="18">
        <f t="shared" si="0"/>
        <v>0.8868811881188119</v>
      </c>
    </row>
    <row r="33" spans="1:5" ht="30" customHeight="1">
      <c r="A33" s="16" t="s">
        <v>23</v>
      </c>
      <c r="B33" s="9">
        <v>3000</v>
      </c>
      <c r="C33" s="24">
        <v>2218.21</v>
      </c>
      <c r="D33" s="17">
        <v>3000</v>
      </c>
      <c r="E33" s="18">
        <f t="shared" si="0"/>
        <v>1</v>
      </c>
    </row>
    <row r="34" spans="1:5" ht="19.5" customHeight="1">
      <c r="A34" s="22" t="s">
        <v>24</v>
      </c>
      <c r="B34" s="11">
        <f>SUM(B35)</f>
        <v>1635</v>
      </c>
      <c r="C34" s="12">
        <f>SUM(C35)</f>
        <v>1989</v>
      </c>
      <c r="D34" s="12">
        <f>SUM(D35)</f>
        <v>2652</v>
      </c>
      <c r="E34" s="13">
        <f t="shared" si="0"/>
        <v>1.6220183486238533</v>
      </c>
    </row>
    <row r="35" spans="1:5" ht="22.5" customHeight="1">
      <c r="A35" s="16" t="s">
        <v>25</v>
      </c>
      <c r="B35" s="25">
        <v>1635</v>
      </c>
      <c r="C35" s="17">
        <v>1989</v>
      </c>
      <c r="D35" s="17">
        <f>C35/0.75</f>
        <v>2652</v>
      </c>
      <c r="E35" s="18">
        <f t="shared" si="0"/>
        <v>1.6220183486238533</v>
      </c>
    </row>
    <row r="36" spans="1:5" ht="28.5" customHeight="1">
      <c r="A36" s="26" t="s">
        <v>98</v>
      </c>
      <c r="B36" s="12">
        <f>SUM(B37:B39)</f>
        <v>870</v>
      </c>
      <c r="C36" s="12">
        <f>SUM(C37:C39)</f>
        <v>841.3199999999999</v>
      </c>
      <c r="D36" s="12">
        <f>SUM(D37:D39)</f>
        <v>989.76</v>
      </c>
      <c r="E36" s="13">
        <f t="shared" si="0"/>
        <v>1.137655172413793</v>
      </c>
    </row>
    <row r="37" spans="1:5" ht="30" customHeight="1">
      <c r="A37" s="27" t="s">
        <v>97</v>
      </c>
      <c r="B37" s="28">
        <v>250</v>
      </c>
      <c r="C37" s="28">
        <v>84.02</v>
      </c>
      <c r="D37" s="17">
        <v>150.03</v>
      </c>
      <c r="E37" s="18">
        <f t="shared" si="0"/>
        <v>0.60012</v>
      </c>
    </row>
    <row r="38" spans="1:5" ht="28.5" customHeight="1">
      <c r="A38" s="27" t="s">
        <v>26</v>
      </c>
      <c r="B38" s="28">
        <v>500</v>
      </c>
      <c r="C38" s="28">
        <v>460.63</v>
      </c>
      <c r="D38" s="17">
        <v>514.17</v>
      </c>
      <c r="E38" s="18">
        <f t="shared" si="0"/>
        <v>1.0283399999999998</v>
      </c>
    </row>
    <row r="39" spans="1:5" ht="24.75" customHeight="1">
      <c r="A39" s="27" t="s">
        <v>27</v>
      </c>
      <c r="B39" s="29">
        <v>120</v>
      </c>
      <c r="C39" s="17">
        <v>296.67</v>
      </c>
      <c r="D39" s="17">
        <v>325.56</v>
      </c>
      <c r="E39" s="18">
        <f t="shared" si="0"/>
        <v>2.713</v>
      </c>
    </row>
    <row r="40" spans="1:5" ht="24.75" customHeight="1">
      <c r="A40" s="22" t="s">
        <v>28</v>
      </c>
      <c r="B40" s="30">
        <f>SUM(B41:B42)</f>
        <v>2200</v>
      </c>
      <c r="C40" s="30">
        <f>SUM(C41:C42)</f>
        <v>1303.52</v>
      </c>
      <c r="D40" s="30">
        <f>SUM(D41:D42)</f>
        <v>2200</v>
      </c>
      <c r="E40" s="13">
        <f t="shared" si="0"/>
        <v>1</v>
      </c>
    </row>
    <row r="41" spans="1:5" ht="66" customHeight="1">
      <c r="A41" s="16" t="s">
        <v>62</v>
      </c>
      <c r="B41" s="9">
        <v>1200</v>
      </c>
      <c r="C41" s="17">
        <v>622.6</v>
      </c>
      <c r="D41" s="17">
        <v>1200</v>
      </c>
      <c r="E41" s="18">
        <f t="shared" si="0"/>
        <v>1</v>
      </c>
    </row>
    <row r="42" spans="1:5" ht="45.75" customHeight="1">
      <c r="A42" s="16" t="s">
        <v>29</v>
      </c>
      <c r="B42" s="9">
        <v>1000</v>
      </c>
      <c r="C42" s="17">
        <v>680.92</v>
      </c>
      <c r="D42" s="17">
        <v>1000</v>
      </c>
      <c r="E42" s="18">
        <f t="shared" si="0"/>
        <v>1</v>
      </c>
    </row>
    <row r="43" spans="1:5" ht="18.75" customHeight="1">
      <c r="A43" s="22" t="s">
        <v>30</v>
      </c>
      <c r="B43" s="11">
        <v>180</v>
      </c>
      <c r="C43" s="11">
        <v>1955.22</v>
      </c>
      <c r="D43" s="11">
        <v>2100</v>
      </c>
      <c r="E43" s="13">
        <f t="shared" si="0"/>
        <v>11.666666666666666</v>
      </c>
    </row>
    <row r="44" spans="1:5" ht="16.5" customHeight="1">
      <c r="A44" s="22" t="s">
        <v>31</v>
      </c>
      <c r="B44" s="11">
        <f>SUM(B45:B46)</f>
        <v>160</v>
      </c>
      <c r="C44" s="11">
        <f>SUM(C45:C46)</f>
        <v>80.92999999999999</v>
      </c>
      <c r="D44" s="11">
        <f>SUM(D45:D46)</f>
        <v>160</v>
      </c>
      <c r="E44" s="13">
        <f t="shared" si="0"/>
        <v>1</v>
      </c>
    </row>
    <row r="45" spans="1:5" ht="21" customHeight="1">
      <c r="A45" s="16" t="s">
        <v>74</v>
      </c>
      <c r="B45" s="9">
        <v>0</v>
      </c>
      <c r="C45" s="17">
        <v>2.85</v>
      </c>
      <c r="D45" s="17">
        <v>0</v>
      </c>
      <c r="E45" s="18">
        <v>0</v>
      </c>
    </row>
    <row r="46" spans="1:5" ht="21" customHeight="1">
      <c r="A46" s="16" t="s">
        <v>32</v>
      </c>
      <c r="B46" s="9">
        <v>160</v>
      </c>
      <c r="C46" s="17">
        <v>78.08</v>
      </c>
      <c r="D46" s="17">
        <v>160</v>
      </c>
      <c r="E46" s="18">
        <f t="shared" si="0"/>
        <v>1</v>
      </c>
    </row>
    <row r="47" spans="1:7" s="35" customFormat="1" ht="24.75" customHeight="1">
      <c r="A47" s="62" t="s">
        <v>33</v>
      </c>
      <c r="B47" s="31">
        <f>SUM(B8+B13+B14+B20+B26+B29+B34+B36+B40+B43+B44)</f>
        <v>325830</v>
      </c>
      <c r="C47" s="32">
        <f>SUM(C8+C13+C14+C20+C26+C29+C34+C36+C40+C43+C44)</f>
        <v>230411.05</v>
      </c>
      <c r="D47" s="32">
        <f>SUM(D8+D13+D14+D20+D26+D29+D34+D36+D40+D43+D44)</f>
        <v>307345.15</v>
      </c>
      <c r="E47" s="33">
        <f t="shared" si="0"/>
        <v>0.9432684221833472</v>
      </c>
      <c r="F47" s="34"/>
      <c r="G47" s="34"/>
    </row>
    <row r="48" spans="1:7" s="35" customFormat="1" ht="38.25" customHeight="1">
      <c r="A48" s="27" t="s">
        <v>123</v>
      </c>
      <c r="B48" s="36">
        <v>96393.25</v>
      </c>
      <c r="C48" s="37">
        <v>36491.76</v>
      </c>
      <c r="D48" s="36">
        <v>96393.25</v>
      </c>
      <c r="E48" s="18">
        <f t="shared" si="0"/>
        <v>1</v>
      </c>
      <c r="F48" s="34"/>
      <c r="G48" s="34"/>
    </row>
    <row r="49" spans="1:5" ht="40.5" customHeight="1">
      <c r="A49" s="16" t="s">
        <v>89</v>
      </c>
      <c r="B49" s="9">
        <v>78385</v>
      </c>
      <c r="C49" s="9">
        <v>59574</v>
      </c>
      <c r="D49" s="9">
        <v>78385</v>
      </c>
      <c r="E49" s="18">
        <f t="shared" si="0"/>
        <v>1</v>
      </c>
    </row>
    <row r="50" spans="1:5" ht="63.75" customHeight="1">
      <c r="A50" s="16" t="s">
        <v>124</v>
      </c>
      <c r="B50" s="9">
        <v>15548.33</v>
      </c>
      <c r="C50" s="9">
        <v>11061.43</v>
      </c>
      <c r="D50" s="9">
        <v>15548.33</v>
      </c>
      <c r="E50" s="18">
        <f t="shared" si="0"/>
        <v>1</v>
      </c>
    </row>
    <row r="51" spans="1:5" ht="33" customHeight="1">
      <c r="A51" s="16" t="s">
        <v>125</v>
      </c>
      <c r="B51" s="9">
        <v>5690.7</v>
      </c>
      <c r="C51" s="9">
        <v>1088.11</v>
      </c>
      <c r="D51" s="9">
        <v>5690.7</v>
      </c>
      <c r="E51" s="18">
        <f t="shared" si="0"/>
        <v>1</v>
      </c>
    </row>
    <row r="52" spans="1:5" ht="28.5" customHeight="1">
      <c r="A52" s="16" t="s">
        <v>126</v>
      </c>
      <c r="B52" s="9">
        <v>119879.77</v>
      </c>
      <c r="C52" s="9">
        <v>34362.46</v>
      </c>
      <c r="D52" s="9">
        <v>119879.77</v>
      </c>
      <c r="E52" s="18">
        <f t="shared" si="0"/>
        <v>1</v>
      </c>
    </row>
    <row r="53" spans="1:5" ht="30.75" customHeight="1">
      <c r="A53" s="16" t="s">
        <v>127</v>
      </c>
      <c r="B53" s="9">
        <v>862.73</v>
      </c>
      <c r="C53" s="9">
        <v>862.73</v>
      </c>
      <c r="D53" s="9">
        <v>862.73</v>
      </c>
      <c r="E53" s="18">
        <f t="shared" si="0"/>
        <v>1</v>
      </c>
    </row>
    <row r="54" spans="1:5" ht="36.75" customHeight="1">
      <c r="A54" s="16" t="s">
        <v>128</v>
      </c>
      <c r="B54" s="9">
        <v>2234.11</v>
      </c>
      <c r="C54" s="9">
        <v>1968.68</v>
      </c>
      <c r="D54" s="9">
        <v>2234.11</v>
      </c>
      <c r="E54" s="18">
        <f t="shared" si="0"/>
        <v>1</v>
      </c>
    </row>
    <row r="55" spans="1:5" ht="46.5" customHeight="1">
      <c r="A55" s="16" t="s">
        <v>129</v>
      </c>
      <c r="B55" s="9">
        <v>1420.46</v>
      </c>
      <c r="C55" s="9">
        <v>1392.1</v>
      </c>
      <c r="D55" s="9">
        <v>1420.46</v>
      </c>
      <c r="E55" s="18">
        <f t="shared" si="0"/>
        <v>1</v>
      </c>
    </row>
    <row r="56" spans="1:5" ht="46.5" customHeight="1">
      <c r="A56" s="16" t="s">
        <v>130</v>
      </c>
      <c r="B56" s="9">
        <v>1832.14</v>
      </c>
      <c r="C56" s="9">
        <v>0</v>
      </c>
      <c r="D56" s="9">
        <v>1832.14</v>
      </c>
      <c r="E56" s="18">
        <f t="shared" si="0"/>
        <v>1</v>
      </c>
    </row>
    <row r="57" spans="1:5" ht="33.75" customHeight="1">
      <c r="A57" s="16" t="s">
        <v>113</v>
      </c>
      <c r="B57" s="38">
        <v>7598.68</v>
      </c>
      <c r="C57" s="9">
        <v>3690.79</v>
      </c>
      <c r="D57" s="38">
        <v>7598.68</v>
      </c>
      <c r="E57" s="18">
        <f t="shared" si="0"/>
        <v>1</v>
      </c>
    </row>
    <row r="58" spans="1:5" s="19" customFormat="1" ht="33" customHeight="1">
      <c r="A58" s="39" t="s">
        <v>115</v>
      </c>
      <c r="B58" s="38">
        <v>30800</v>
      </c>
      <c r="C58" s="9">
        <v>0</v>
      </c>
      <c r="D58" s="38">
        <v>30800</v>
      </c>
      <c r="E58" s="18">
        <f t="shared" si="0"/>
        <v>1</v>
      </c>
    </row>
    <row r="59" spans="1:5" s="19" customFormat="1" ht="29.25" customHeight="1">
      <c r="A59" s="39" t="s">
        <v>131</v>
      </c>
      <c r="B59" s="38">
        <v>4043.32</v>
      </c>
      <c r="C59" s="9">
        <v>0</v>
      </c>
      <c r="D59" s="38">
        <v>4043.32</v>
      </c>
      <c r="E59" s="18">
        <f t="shared" si="0"/>
        <v>1</v>
      </c>
    </row>
    <row r="60" spans="1:5" ht="30" customHeight="1">
      <c r="A60" s="16" t="s">
        <v>104</v>
      </c>
      <c r="B60" s="9">
        <v>117.19</v>
      </c>
      <c r="C60" s="9">
        <v>0</v>
      </c>
      <c r="D60" s="9">
        <v>117.19</v>
      </c>
      <c r="E60" s="18">
        <f t="shared" si="0"/>
        <v>1</v>
      </c>
    </row>
    <row r="61" spans="1:5" ht="28.5" customHeight="1">
      <c r="A61" s="39" t="s">
        <v>72</v>
      </c>
      <c r="B61" s="9">
        <v>178.6</v>
      </c>
      <c r="C61" s="9">
        <v>178.6</v>
      </c>
      <c r="D61" s="9">
        <v>178.6</v>
      </c>
      <c r="E61" s="18">
        <f t="shared" si="0"/>
        <v>1</v>
      </c>
    </row>
    <row r="62" spans="1:5" s="19" customFormat="1" ht="32.25" customHeight="1">
      <c r="A62" s="39" t="s">
        <v>132</v>
      </c>
      <c r="B62" s="9">
        <v>829.75</v>
      </c>
      <c r="C62" s="9">
        <v>829.75</v>
      </c>
      <c r="D62" s="9">
        <v>829.75</v>
      </c>
      <c r="E62" s="18">
        <f t="shared" si="0"/>
        <v>1</v>
      </c>
    </row>
    <row r="63" spans="1:5" s="19" customFormat="1" ht="30.75" customHeight="1">
      <c r="A63" s="39" t="s">
        <v>132</v>
      </c>
      <c r="B63" s="9">
        <v>8322.67</v>
      </c>
      <c r="C63" s="9">
        <v>7009.83</v>
      </c>
      <c r="D63" s="9">
        <v>8322.67</v>
      </c>
      <c r="E63" s="18">
        <f t="shared" si="0"/>
        <v>1</v>
      </c>
    </row>
    <row r="64" spans="1:5" s="19" customFormat="1" ht="22.5" customHeight="1">
      <c r="A64" s="39" t="s">
        <v>105</v>
      </c>
      <c r="B64" s="9">
        <v>13718.53</v>
      </c>
      <c r="C64" s="9">
        <v>4460.15</v>
      </c>
      <c r="D64" s="9">
        <v>13718.53</v>
      </c>
      <c r="E64" s="18">
        <f t="shared" si="0"/>
        <v>1</v>
      </c>
    </row>
    <row r="65" spans="1:5" s="19" customFormat="1" ht="27" customHeight="1">
      <c r="A65" s="39" t="s">
        <v>133</v>
      </c>
      <c r="B65" s="9">
        <v>37900</v>
      </c>
      <c r="C65" s="9">
        <v>26500</v>
      </c>
      <c r="D65" s="9">
        <v>37900</v>
      </c>
      <c r="E65" s="18">
        <f t="shared" si="0"/>
        <v>1</v>
      </c>
    </row>
    <row r="66" spans="1:5" s="19" customFormat="1" ht="29.25" customHeight="1">
      <c r="A66" s="39" t="s">
        <v>114</v>
      </c>
      <c r="B66" s="9">
        <v>1545.45</v>
      </c>
      <c r="C66" s="9">
        <v>0</v>
      </c>
      <c r="D66" s="9">
        <v>1545.45</v>
      </c>
      <c r="E66" s="18">
        <f t="shared" si="0"/>
        <v>1</v>
      </c>
    </row>
    <row r="67" spans="1:5" s="19" customFormat="1" ht="42" customHeight="1">
      <c r="A67" s="39" t="s">
        <v>100</v>
      </c>
      <c r="B67" s="9">
        <v>5674</v>
      </c>
      <c r="C67" s="9">
        <v>4206.51</v>
      </c>
      <c r="D67" s="9">
        <v>5674</v>
      </c>
      <c r="E67" s="18">
        <f t="shared" si="0"/>
        <v>1</v>
      </c>
    </row>
    <row r="68" spans="1:5" s="19" customFormat="1" ht="45" customHeight="1">
      <c r="A68" s="39" t="s">
        <v>134</v>
      </c>
      <c r="B68" s="9">
        <v>7979.53</v>
      </c>
      <c r="C68" s="9">
        <v>498.79</v>
      </c>
      <c r="D68" s="9">
        <v>7979.53</v>
      </c>
      <c r="E68" s="18">
        <f t="shared" si="0"/>
        <v>1</v>
      </c>
    </row>
    <row r="69" spans="1:5" s="19" customFormat="1" ht="98.25" customHeight="1">
      <c r="A69" s="39" t="s">
        <v>135</v>
      </c>
      <c r="B69" s="9">
        <v>2685.98</v>
      </c>
      <c r="C69" s="9">
        <v>2567.18</v>
      </c>
      <c r="D69" s="9">
        <v>2685.98</v>
      </c>
      <c r="E69" s="18">
        <f t="shared" si="0"/>
        <v>1</v>
      </c>
    </row>
    <row r="70" spans="1:5" s="19" customFormat="1" ht="28.5" customHeight="1">
      <c r="A70" s="16" t="s">
        <v>136</v>
      </c>
      <c r="B70" s="9">
        <v>33771.7</v>
      </c>
      <c r="C70" s="9">
        <v>33535.53</v>
      </c>
      <c r="D70" s="9">
        <v>33771.7</v>
      </c>
      <c r="E70" s="18">
        <f t="shared" si="0"/>
        <v>1</v>
      </c>
    </row>
    <row r="71" spans="1:5" s="19" customFormat="1" ht="28.5" customHeight="1">
      <c r="A71" s="16" t="s">
        <v>137</v>
      </c>
      <c r="B71" s="9">
        <v>8332.96</v>
      </c>
      <c r="C71" s="9">
        <v>0</v>
      </c>
      <c r="D71" s="9">
        <v>8332.96</v>
      </c>
      <c r="E71" s="18">
        <f t="shared" si="0"/>
        <v>1</v>
      </c>
    </row>
    <row r="72" spans="1:5" s="19" customFormat="1" ht="36.75" customHeight="1">
      <c r="A72" s="39" t="s">
        <v>138</v>
      </c>
      <c r="B72" s="9">
        <v>480.41</v>
      </c>
      <c r="C72" s="9">
        <v>0</v>
      </c>
      <c r="D72" s="9">
        <v>480.41</v>
      </c>
      <c r="E72" s="18">
        <f t="shared" si="0"/>
        <v>1</v>
      </c>
    </row>
    <row r="73" spans="1:5" s="19" customFormat="1" ht="60" customHeight="1">
      <c r="A73" s="39" t="s">
        <v>106</v>
      </c>
      <c r="B73" s="9">
        <v>1610.8</v>
      </c>
      <c r="C73" s="9">
        <v>1098.06</v>
      </c>
      <c r="D73" s="9">
        <v>1610.8</v>
      </c>
      <c r="E73" s="18">
        <f t="shared" si="0"/>
        <v>1</v>
      </c>
    </row>
    <row r="74" spans="1:5" s="19" customFormat="1" ht="50.25" customHeight="1">
      <c r="A74" s="39" t="s">
        <v>101</v>
      </c>
      <c r="B74" s="9">
        <v>32.7</v>
      </c>
      <c r="C74" s="9">
        <v>24.53</v>
      </c>
      <c r="D74" s="9">
        <v>32.7</v>
      </c>
      <c r="E74" s="18">
        <f aca="true" t="shared" si="1" ref="E74:E137">SUM(D74/B74)</f>
        <v>1</v>
      </c>
    </row>
    <row r="75" spans="1:5" s="19" customFormat="1" ht="31.5" customHeight="1">
      <c r="A75" s="39" t="s">
        <v>139</v>
      </c>
      <c r="B75" s="9">
        <v>9.49</v>
      </c>
      <c r="C75" s="9">
        <v>0</v>
      </c>
      <c r="D75" s="9">
        <v>9.49</v>
      </c>
      <c r="E75" s="18">
        <f t="shared" si="1"/>
        <v>1</v>
      </c>
    </row>
    <row r="76" spans="1:5" s="19" customFormat="1" ht="42" customHeight="1">
      <c r="A76" s="39" t="s">
        <v>107</v>
      </c>
      <c r="B76" s="9">
        <v>1300.41</v>
      </c>
      <c r="C76" s="9">
        <v>975.31</v>
      </c>
      <c r="D76" s="9">
        <v>1300.41</v>
      </c>
      <c r="E76" s="18">
        <f t="shared" si="1"/>
        <v>1</v>
      </c>
    </row>
    <row r="77" spans="1:5" s="19" customFormat="1" ht="32.25" customHeight="1">
      <c r="A77" s="39" t="s">
        <v>108</v>
      </c>
      <c r="B77" s="9">
        <v>2581.91</v>
      </c>
      <c r="C77" s="9">
        <v>1936.43</v>
      </c>
      <c r="D77" s="9">
        <v>2581.91</v>
      </c>
      <c r="E77" s="18">
        <f t="shared" si="1"/>
        <v>1</v>
      </c>
    </row>
    <row r="78" spans="1:5" s="19" customFormat="1" ht="45" customHeight="1">
      <c r="A78" s="39" t="s">
        <v>109</v>
      </c>
      <c r="B78" s="9">
        <v>2836.34</v>
      </c>
      <c r="C78" s="9">
        <v>2127.25</v>
      </c>
      <c r="D78" s="9">
        <v>2836.34</v>
      </c>
      <c r="E78" s="18">
        <f t="shared" si="1"/>
        <v>1</v>
      </c>
    </row>
    <row r="79" spans="1:5" s="19" customFormat="1" ht="33" customHeight="1">
      <c r="A79" s="39" t="s">
        <v>66</v>
      </c>
      <c r="B79" s="9">
        <v>964</v>
      </c>
      <c r="C79" s="9">
        <v>723</v>
      </c>
      <c r="D79" s="9">
        <v>964</v>
      </c>
      <c r="E79" s="18">
        <f t="shared" si="1"/>
        <v>1</v>
      </c>
    </row>
    <row r="80" spans="1:5" s="19" customFormat="1" ht="60.75" customHeight="1">
      <c r="A80" s="39" t="s">
        <v>90</v>
      </c>
      <c r="B80" s="9">
        <v>0.22</v>
      </c>
      <c r="C80" s="9">
        <v>0.22</v>
      </c>
      <c r="D80" s="9">
        <v>0.22</v>
      </c>
      <c r="E80" s="18">
        <f t="shared" si="1"/>
        <v>1</v>
      </c>
    </row>
    <row r="81" spans="1:5" s="19" customFormat="1" ht="29.25" customHeight="1">
      <c r="A81" s="39" t="s">
        <v>65</v>
      </c>
      <c r="B81" s="9">
        <v>9427.61</v>
      </c>
      <c r="C81" s="9">
        <v>7070.71</v>
      </c>
      <c r="D81" s="9">
        <v>9427.61</v>
      </c>
      <c r="E81" s="18">
        <f t="shared" si="1"/>
        <v>1</v>
      </c>
    </row>
    <row r="82" spans="1:5" s="19" customFormat="1" ht="105" customHeight="1">
      <c r="A82" s="39" t="s">
        <v>145</v>
      </c>
      <c r="B82" s="9">
        <v>124580.59</v>
      </c>
      <c r="C82" s="9">
        <v>74150.34</v>
      </c>
      <c r="D82" s="9">
        <v>124580.59</v>
      </c>
      <c r="E82" s="18">
        <f t="shared" si="1"/>
        <v>1</v>
      </c>
    </row>
    <row r="83" spans="1:5" s="19" customFormat="1" ht="111" customHeight="1">
      <c r="A83" s="39" t="s">
        <v>146</v>
      </c>
      <c r="B83" s="9">
        <v>180960.72</v>
      </c>
      <c r="C83" s="9">
        <v>120138.91</v>
      </c>
      <c r="D83" s="9">
        <v>180960.72</v>
      </c>
      <c r="E83" s="18">
        <f t="shared" si="1"/>
        <v>1</v>
      </c>
    </row>
    <row r="84" spans="1:5" s="19" customFormat="1" ht="36" customHeight="1">
      <c r="A84" s="39" t="s">
        <v>110</v>
      </c>
      <c r="B84" s="9">
        <v>2906.37</v>
      </c>
      <c r="C84" s="9">
        <v>1551.28</v>
      </c>
      <c r="D84" s="9">
        <v>2906.37</v>
      </c>
      <c r="E84" s="18">
        <f t="shared" si="1"/>
        <v>1</v>
      </c>
    </row>
    <row r="85" spans="1:5" s="19" customFormat="1" ht="37.5" customHeight="1">
      <c r="A85" s="39" t="s">
        <v>140</v>
      </c>
      <c r="B85" s="9">
        <v>3592.09</v>
      </c>
      <c r="C85" s="9">
        <v>3591.39</v>
      </c>
      <c r="D85" s="9">
        <v>3592.09</v>
      </c>
      <c r="E85" s="18">
        <f t="shared" si="1"/>
        <v>1</v>
      </c>
    </row>
    <row r="86" spans="1:5" s="19" customFormat="1" ht="57" customHeight="1">
      <c r="A86" s="39" t="s">
        <v>111</v>
      </c>
      <c r="B86" s="9">
        <v>16555.01</v>
      </c>
      <c r="C86" s="9">
        <v>9620.82</v>
      </c>
      <c r="D86" s="9">
        <v>16555.01</v>
      </c>
      <c r="E86" s="18">
        <f t="shared" si="1"/>
        <v>1</v>
      </c>
    </row>
    <row r="87" spans="1:5" s="19" customFormat="1" ht="64.5" customHeight="1">
      <c r="A87" s="39" t="s">
        <v>112</v>
      </c>
      <c r="B87" s="9">
        <v>23245</v>
      </c>
      <c r="C87" s="9">
        <v>17433.75</v>
      </c>
      <c r="D87" s="9">
        <v>23245</v>
      </c>
      <c r="E87" s="18">
        <f t="shared" si="1"/>
        <v>1</v>
      </c>
    </row>
    <row r="88" spans="1:5" s="19" customFormat="1" ht="54.75" customHeight="1">
      <c r="A88" s="39" t="s">
        <v>141</v>
      </c>
      <c r="B88" s="9">
        <v>4244.52</v>
      </c>
      <c r="C88" s="9">
        <v>1061.13</v>
      </c>
      <c r="D88" s="9">
        <v>4244.52</v>
      </c>
      <c r="E88" s="18">
        <f t="shared" si="1"/>
        <v>1</v>
      </c>
    </row>
    <row r="89" spans="1:5" s="19" customFormat="1" ht="18" customHeight="1">
      <c r="A89" s="10" t="s">
        <v>34</v>
      </c>
      <c r="B89" s="40">
        <f>SUM(B49:B88)</f>
        <v>764679.7899999999</v>
      </c>
      <c r="C89" s="40">
        <f>SUM(C49:C88)</f>
        <v>435289.7700000001</v>
      </c>
      <c r="D89" s="40">
        <f>SUM(D49:D88)</f>
        <v>764679.7899999999</v>
      </c>
      <c r="E89" s="18">
        <f t="shared" si="1"/>
        <v>1</v>
      </c>
    </row>
    <row r="90" spans="1:5" s="19" customFormat="1" ht="21.75" customHeight="1">
      <c r="A90" s="16" t="s">
        <v>64</v>
      </c>
      <c r="B90" s="9">
        <v>1300</v>
      </c>
      <c r="C90" s="9">
        <v>0</v>
      </c>
      <c r="D90" s="9">
        <v>0</v>
      </c>
      <c r="E90" s="18">
        <f t="shared" si="1"/>
        <v>0</v>
      </c>
    </row>
    <row r="91" spans="1:5" s="19" customFormat="1" ht="45">
      <c r="A91" s="16" t="s">
        <v>142</v>
      </c>
      <c r="B91" s="9">
        <v>702.97</v>
      </c>
      <c r="C91" s="9">
        <v>586.44</v>
      </c>
      <c r="D91" s="9">
        <v>702.97</v>
      </c>
      <c r="E91" s="18">
        <f t="shared" si="1"/>
        <v>1</v>
      </c>
    </row>
    <row r="92" spans="1:5" s="19" customFormat="1" ht="19.5" customHeight="1">
      <c r="A92" s="41" t="s">
        <v>35</v>
      </c>
      <c r="B92" s="42">
        <f>SUM(B47+B48+B89+B90+B91)</f>
        <v>1188906.01</v>
      </c>
      <c r="C92" s="42">
        <f>SUM(C47+C48+C89+C90+C91)</f>
        <v>702779.02</v>
      </c>
      <c r="D92" s="42">
        <f>SUM(D47+D48+D89+D90+D91)</f>
        <v>1169121.16</v>
      </c>
      <c r="E92" s="43">
        <f t="shared" si="1"/>
        <v>0.9833587770323408</v>
      </c>
    </row>
    <row r="93" spans="1:5" s="19" customFormat="1" ht="21" customHeight="1">
      <c r="A93" s="44" t="s">
        <v>36</v>
      </c>
      <c r="B93" s="9"/>
      <c r="C93" s="45"/>
      <c r="D93" s="45"/>
      <c r="E93" s="13"/>
    </row>
    <row r="94" spans="1:5" s="19" customFormat="1" ht="21" customHeight="1">
      <c r="A94" s="46" t="s">
        <v>37</v>
      </c>
      <c r="B94" s="11">
        <f>SUM(B95:B101)</f>
        <v>137203.97999999998</v>
      </c>
      <c r="C94" s="12">
        <f>SUM(C95:C101)</f>
        <v>71587.73999999999</v>
      </c>
      <c r="D94" s="12">
        <f>SUM(D95:D101)</f>
        <v>126751.70666666667</v>
      </c>
      <c r="E94" s="13">
        <f t="shared" si="1"/>
        <v>0.9238194596590178</v>
      </c>
    </row>
    <row r="95" spans="1:5" s="19" customFormat="1" ht="28.5" customHeight="1">
      <c r="A95" s="63" t="s">
        <v>67</v>
      </c>
      <c r="B95" s="9">
        <v>2015</v>
      </c>
      <c r="C95" s="17">
        <v>1772.82</v>
      </c>
      <c r="D95" s="17">
        <v>2015</v>
      </c>
      <c r="E95" s="18">
        <f t="shared" si="1"/>
        <v>1</v>
      </c>
    </row>
    <row r="96" spans="1:5" s="19" customFormat="1" ht="19.5" customHeight="1">
      <c r="A96" s="16" t="s">
        <v>69</v>
      </c>
      <c r="B96" s="47">
        <v>5331.22</v>
      </c>
      <c r="C96" s="17">
        <v>3133.86</v>
      </c>
      <c r="D96" s="17">
        <v>5331.22</v>
      </c>
      <c r="E96" s="18">
        <f t="shared" si="1"/>
        <v>1</v>
      </c>
    </row>
    <row r="97" spans="1:5" s="19" customFormat="1" ht="19.5" customHeight="1">
      <c r="A97" s="16" t="s">
        <v>68</v>
      </c>
      <c r="B97" s="47">
        <v>78758.78</v>
      </c>
      <c r="C97" s="17">
        <v>46722.74</v>
      </c>
      <c r="D97" s="47">
        <v>78758.78</v>
      </c>
      <c r="E97" s="18">
        <f t="shared" si="1"/>
        <v>1</v>
      </c>
    </row>
    <row r="98" spans="1:5" s="19" customFormat="1" ht="19.5" customHeight="1">
      <c r="A98" s="16" t="s">
        <v>102</v>
      </c>
      <c r="B98" s="47">
        <v>32.7</v>
      </c>
      <c r="C98" s="17">
        <v>24.53</v>
      </c>
      <c r="D98" s="17">
        <f>C98/0.75</f>
        <v>32.70666666666667</v>
      </c>
      <c r="E98" s="18">
        <f t="shared" si="1"/>
        <v>1.0002038735983692</v>
      </c>
    </row>
    <row r="99" spans="1:5" s="19" customFormat="1" ht="19.5" customHeight="1">
      <c r="A99" s="16" t="s">
        <v>143</v>
      </c>
      <c r="B99" s="47">
        <v>3110</v>
      </c>
      <c r="C99" s="17">
        <v>3110</v>
      </c>
      <c r="D99" s="17">
        <v>3110</v>
      </c>
      <c r="E99" s="18">
        <f t="shared" si="1"/>
        <v>1</v>
      </c>
    </row>
    <row r="100" spans="1:5" s="19" customFormat="1" ht="19.5" customHeight="1">
      <c r="A100" s="15" t="s">
        <v>70</v>
      </c>
      <c r="B100" s="48">
        <v>5300</v>
      </c>
      <c r="C100" s="17">
        <v>0</v>
      </c>
      <c r="D100" s="17">
        <f>C100/0.75</f>
        <v>0</v>
      </c>
      <c r="E100" s="18">
        <f t="shared" si="1"/>
        <v>0</v>
      </c>
    </row>
    <row r="101" spans="1:5" s="19" customFormat="1" ht="19.5" customHeight="1">
      <c r="A101" s="15" t="s">
        <v>71</v>
      </c>
      <c r="B101" s="48">
        <v>42656.28</v>
      </c>
      <c r="C101" s="17">
        <v>16823.79</v>
      </c>
      <c r="D101" s="17">
        <v>37504</v>
      </c>
      <c r="E101" s="18">
        <f t="shared" si="1"/>
        <v>0.8792140336663207</v>
      </c>
    </row>
    <row r="102" spans="1:5" s="19" customFormat="1" ht="21.75" customHeight="1">
      <c r="A102" s="46" t="s">
        <v>91</v>
      </c>
      <c r="B102" s="11">
        <f>SUM(B103:B103)</f>
        <v>218.1</v>
      </c>
      <c r="C102" s="12">
        <f>SUM(C103:C103)</f>
        <v>216.45</v>
      </c>
      <c r="D102" s="12">
        <f>SUM(D103:D103)</f>
        <v>218.1</v>
      </c>
      <c r="E102" s="13">
        <f t="shared" si="1"/>
        <v>1</v>
      </c>
    </row>
    <row r="103" spans="1:5" s="19" customFormat="1" ht="19.5" customHeight="1">
      <c r="A103" s="15" t="s">
        <v>92</v>
      </c>
      <c r="B103" s="48">
        <v>218.1</v>
      </c>
      <c r="C103" s="17">
        <v>216.45</v>
      </c>
      <c r="D103" s="17">
        <v>218.1</v>
      </c>
      <c r="E103" s="18">
        <f t="shared" si="1"/>
        <v>1</v>
      </c>
    </row>
    <row r="104" spans="1:5" s="19" customFormat="1" ht="27" customHeight="1">
      <c r="A104" s="46" t="s">
        <v>38</v>
      </c>
      <c r="B104" s="11">
        <f>SUM(B105:B105)</f>
        <v>633</v>
      </c>
      <c r="C104" s="12">
        <f>SUM(C105:C105)</f>
        <v>416.5</v>
      </c>
      <c r="D104" s="12">
        <f>SUM(D105:D105)</f>
        <v>633</v>
      </c>
      <c r="E104" s="13">
        <f t="shared" si="1"/>
        <v>1</v>
      </c>
    </row>
    <row r="105" spans="1:5" s="19" customFormat="1" ht="29.25" customHeight="1">
      <c r="A105" s="16" t="s">
        <v>39</v>
      </c>
      <c r="B105" s="47">
        <v>633</v>
      </c>
      <c r="C105" s="17">
        <v>416.5</v>
      </c>
      <c r="D105" s="17">
        <v>633</v>
      </c>
      <c r="E105" s="18">
        <f t="shared" si="1"/>
        <v>1</v>
      </c>
    </row>
    <row r="106" spans="1:5" s="19" customFormat="1" ht="21" customHeight="1">
      <c r="A106" s="46" t="s">
        <v>40</v>
      </c>
      <c r="B106" s="11">
        <f>SUM(B107:B109)</f>
        <v>34672.659999999996</v>
      </c>
      <c r="C106" s="11">
        <f>SUM(C107:C109)</f>
        <v>20131.300000000003</v>
      </c>
      <c r="D106" s="11">
        <f>SUM(D107:D109)</f>
        <v>34672.659999999996</v>
      </c>
      <c r="E106" s="13">
        <f t="shared" si="1"/>
        <v>1</v>
      </c>
    </row>
    <row r="107" spans="1:5" s="19" customFormat="1" ht="21" customHeight="1">
      <c r="A107" s="64" t="s">
        <v>103</v>
      </c>
      <c r="B107" s="38">
        <v>3709.49</v>
      </c>
      <c r="C107" s="28">
        <v>1825.47</v>
      </c>
      <c r="D107" s="17">
        <v>3709.49</v>
      </c>
      <c r="E107" s="18">
        <f t="shared" si="1"/>
        <v>1</v>
      </c>
    </row>
    <row r="108" spans="1:5" s="19" customFormat="1" ht="21" customHeight="1">
      <c r="A108" s="16" t="s">
        <v>41</v>
      </c>
      <c r="B108" s="38">
        <v>30046.67</v>
      </c>
      <c r="C108" s="28">
        <v>17527.9</v>
      </c>
      <c r="D108" s="17">
        <v>30046.67</v>
      </c>
      <c r="E108" s="18">
        <f t="shared" si="1"/>
        <v>1</v>
      </c>
    </row>
    <row r="109" spans="1:5" s="19" customFormat="1" ht="18.75" customHeight="1">
      <c r="A109" s="16" t="s">
        <v>42</v>
      </c>
      <c r="B109" s="9">
        <v>916.5</v>
      </c>
      <c r="C109" s="17">
        <v>777.93</v>
      </c>
      <c r="D109" s="17">
        <v>916.5</v>
      </c>
      <c r="E109" s="18">
        <f t="shared" si="1"/>
        <v>1</v>
      </c>
    </row>
    <row r="110" spans="1:5" s="19" customFormat="1" ht="21" customHeight="1">
      <c r="A110" s="46" t="s">
        <v>43</v>
      </c>
      <c r="B110" s="11">
        <f>SUM(B111:B114)</f>
        <v>381171.88</v>
      </c>
      <c r="C110" s="12">
        <f>SUM(C111:C114)</f>
        <v>176862.99</v>
      </c>
      <c r="D110" s="12">
        <f>SUM(D111:D114)</f>
        <v>381171.88</v>
      </c>
      <c r="E110" s="13">
        <f t="shared" si="1"/>
        <v>1</v>
      </c>
    </row>
    <row r="111" spans="1:5" s="19" customFormat="1" ht="18" customHeight="1">
      <c r="A111" s="15" t="s">
        <v>44</v>
      </c>
      <c r="B111" s="49">
        <v>171829.79</v>
      </c>
      <c r="C111" s="17">
        <v>76161.39</v>
      </c>
      <c r="D111" s="49">
        <v>171829.79</v>
      </c>
      <c r="E111" s="18">
        <f t="shared" si="1"/>
        <v>1</v>
      </c>
    </row>
    <row r="112" spans="1:5" s="19" customFormat="1" ht="18" customHeight="1">
      <c r="A112" s="15" t="s">
        <v>96</v>
      </c>
      <c r="B112" s="49">
        <v>41641.88</v>
      </c>
      <c r="C112" s="17">
        <v>27432.36</v>
      </c>
      <c r="D112" s="49">
        <v>41641.88</v>
      </c>
      <c r="E112" s="18">
        <f t="shared" si="1"/>
        <v>1</v>
      </c>
    </row>
    <row r="113" spans="1:5" s="19" customFormat="1" ht="18.75" customHeight="1">
      <c r="A113" s="15" t="s">
        <v>45</v>
      </c>
      <c r="B113" s="17">
        <v>140533.16</v>
      </c>
      <c r="C113" s="17">
        <v>66414.8</v>
      </c>
      <c r="D113" s="17">
        <v>140533.16</v>
      </c>
      <c r="E113" s="18">
        <f t="shared" si="1"/>
        <v>1</v>
      </c>
    </row>
    <row r="114" spans="1:5" s="19" customFormat="1" ht="18.75" customHeight="1">
      <c r="A114" s="16" t="s">
        <v>46</v>
      </c>
      <c r="B114" s="17">
        <v>27167.05</v>
      </c>
      <c r="C114" s="17">
        <v>6854.44</v>
      </c>
      <c r="D114" s="17">
        <v>27167.05</v>
      </c>
      <c r="E114" s="18">
        <f t="shared" si="1"/>
        <v>1</v>
      </c>
    </row>
    <row r="115" spans="1:5" s="19" customFormat="1" ht="18.75" customHeight="1">
      <c r="A115" s="26" t="s">
        <v>87</v>
      </c>
      <c r="B115" s="21">
        <f>SUM(B116)</f>
        <v>558.02</v>
      </c>
      <c r="C115" s="21">
        <f>SUM(C116)</f>
        <v>556.54</v>
      </c>
      <c r="D115" s="21">
        <f>SUM(D116)</f>
        <v>558.02</v>
      </c>
      <c r="E115" s="13">
        <f t="shared" si="1"/>
        <v>1</v>
      </c>
    </row>
    <row r="116" spans="1:5" s="19" customFormat="1" ht="18.75" customHeight="1">
      <c r="A116" s="16" t="s">
        <v>88</v>
      </c>
      <c r="B116" s="17">
        <v>558.02</v>
      </c>
      <c r="C116" s="17">
        <v>556.54</v>
      </c>
      <c r="D116" s="17">
        <v>558.02</v>
      </c>
      <c r="E116" s="18">
        <f t="shared" si="1"/>
        <v>1</v>
      </c>
    </row>
    <row r="117" spans="1:5" s="19" customFormat="1" ht="18.75" customHeight="1">
      <c r="A117" s="46" t="s">
        <v>47</v>
      </c>
      <c r="B117" s="11">
        <f>SUM(B118:B122)</f>
        <v>517295.04000000004</v>
      </c>
      <c r="C117" s="12">
        <f>SUM(C118:C122)</f>
        <v>304883.83999999997</v>
      </c>
      <c r="D117" s="12">
        <f>SUM(D118:D122)</f>
        <v>517295.04000000004</v>
      </c>
      <c r="E117" s="13">
        <f t="shared" si="1"/>
        <v>1</v>
      </c>
    </row>
    <row r="118" spans="1:5" s="19" customFormat="1" ht="18.75" customHeight="1">
      <c r="A118" s="15" t="s">
        <v>76</v>
      </c>
      <c r="B118" s="48">
        <v>172186.25</v>
      </c>
      <c r="C118" s="17">
        <v>103651.78</v>
      </c>
      <c r="D118" s="48">
        <v>172186.25</v>
      </c>
      <c r="E118" s="18">
        <f t="shared" si="1"/>
        <v>1</v>
      </c>
    </row>
    <row r="119" spans="1:5" s="19" customFormat="1" ht="18.75" customHeight="1">
      <c r="A119" s="15" t="s">
        <v>77</v>
      </c>
      <c r="B119" s="48">
        <v>292373.03</v>
      </c>
      <c r="C119" s="17">
        <v>165568.31</v>
      </c>
      <c r="D119" s="48">
        <v>292373.03</v>
      </c>
      <c r="E119" s="18">
        <f t="shared" si="1"/>
        <v>1</v>
      </c>
    </row>
    <row r="120" spans="1:5" s="19" customFormat="1" ht="18.75" customHeight="1">
      <c r="A120" s="15" t="s">
        <v>93</v>
      </c>
      <c r="B120" s="48">
        <v>42849.66</v>
      </c>
      <c r="C120" s="17">
        <v>28742.16</v>
      </c>
      <c r="D120" s="48">
        <v>42849.66</v>
      </c>
      <c r="E120" s="18">
        <f t="shared" si="1"/>
        <v>1</v>
      </c>
    </row>
    <row r="121" spans="1:5" s="19" customFormat="1" ht="18.75" customHeight="1">
      <c r="A121" s="15" t="s">
        <v>94</v>
      </c>
      <c r="B121" s="48">
        <v>9436.1</v>
      </c>
      <c r="C121" s="17">
        <v>6591.06</v>
      </c>
      <c r="D121" s="48">
        <v>9436.1</v>
      </c>
      <c r="E121" s="18">
        <f t="shared" si="1"/>
        <v>1</v>
      </c>
    </row>
    <row r="122" spans="1:5" s="19" customFormat="1" ht="18.75" customHeight="1">
      <c r="A122" s="15" t="s">
        <v>78</v>
      </c>
      <c r="B122" s="48">
        <v>450</v>
      </c>
      <c r="C122" s="17">
        <v>330.53</v>
      </c>
      <c r="D122" s="48">
        <v>450</v>
      </c>
      <c r="E122" s="18">
        <f t="shared" si="1"/>
        <v>1</v>
      </c>
    </row>
    <row r="123" spans="1:5" s="19" customFormat="1" ht="20.25" customHeight="1">
      <c r="A123" s="46" t="s">
        <v>48</v>
      </c>
      <c r="B123" s="11">
        <f>SUM(B124:B125)</f>
        <v>93438.89</v>
      </c>
      <c r="C123" s="12">
        <f>SUM(C124:C125)</f>
        <v>32778.25</v>
      </c>
      <c r="D123" s="12">
        <f>SUM(D124:D125)</f>
        <v>93438.89</v>
      </c>
      <c r="E123" s="13">
        <f t="shared" si="1"/>
        <v>1</v>
      </c>
    </row>
    <row r="124" spans="1:5" s="19" customFormat="1" ht="18.75" customHeight="1">
      <c r="A124" s="16" t="s">
        <v>79</v>
      </c>
      <c r="B124" s="9">
        <v>38039.19</v>
      </c>
      <c r="C124" s="17">
        <v>25165.59</v>
      </c>
      <c r="D124" s="17">
        <v>38039.19</v>
      </c>
      <c r="E124" s="18">
        <f t="shared" si="1"/>
        <v>1</v>
      </c>
    </row>
    <row r="125" spans="1:5" s="19" customFormat="1" ht="18" customHeight="1">
      <c r="A125" s="16" t="s">
        <v>49</v>
      </c>
      <c r="B125" s="9">
        <v>55399.7</v>
      </c>
      <c r="C125" s="17">
        <v>7612.66</v>
      </c>
      <c r="D125" s="9">
        <v>55399.7</v>
      </c>
      <c r="E125" s="18">
        <f t="shared" si="1"/>
        <v>1</v>
      </c>
    </row>
    <row r="126" spans="1:5" s="19" customFormat="1" ht="17.25" customHeight="1">
      <c r="A126" s="46" t="s">
        <v>50</v>
      </c>
      <c r="B126" s="11">
        <f>SUM(B127:B131)</f>
        <v>53962.869999999995</v>
      </c>
      <c r="C126" s="12">
        <f>SUM(C127:C131)</f>
        <v>33206.329999999994</v>
      </c>
      <c r="D126" s="12">
        <f>SUM(D127:D131)</f>
        <v>53962.869999999995</v>
      </c>
      <c r="E126" s="13">
        <f t="shared" si="1"/>
        <v>1</v>
      </c>
    </row>
    <row r="127" spans="1:5" s="19" customFormat="1" ht="18.75" customHeight="1">
      <c r="A127" s="15" t="s">
        <v>80</v>
      </c>
      <c r="B127" s="9">
        <v>2100</v>
      </c>
      <c r="C127" s="17">
        <v>1384.04</v>
      </c>
      <c r="D127" s="9">
        <v>2100</v>
      </c>
      <c r="E127" s="18">
        <f t="shared" si="1"/>
        <v>1</v>
      </c>
    </row>
    <row r="128" spans="1:5" s="19" customFormat="1" ht="18.75" customHeight="1">
      <c r="A128" s="16" t="s">
        <v>95</v>
      </c>
      <c r="B128" s="9">
        <v>9427.61</v>
      </c>
      <c r="C128" s="17">
        <v>5975.9</v>
      </c>
      <c r="D128" s="9">
        <v>9427.61</v>
      </c>
      <c r="E128" s="18">
        <f t="shared" si="1"/>
        <v>1</v>
      </c>
    </row>
    <row r="129" spans="1:5" s="19" customFormat="1" ht="18.75" customHeight="1">
      <c r="A129" s="16" t="s">
        <v>81</v>
      </c>
      <c r="B129" s="47">
        <v>1196.6</v>
      </c>
      <c r="C129" s="17">
        <v>663.73</v>
      </c>
      <c r="D129" s="47">
        <v>1196.6</v>
      </c>
      <c r="E129" s="18">
        <f t="shared" si="1"/>
        <v>1</v>
      </c>
    </row>
    <row r="130" spans="1:5" s="19" customFormat="1" ht="18.75" customHeight="1">
      <c r="A130" s="16" t="s">
        <v>82</v>
      </c>
      <c r="B130" s="9">
        <v>34270</v>
      </c>
      <c r="C130" s="17">
        <v>20372.71</v>
      </c>
      <c r="D130" s="9">
        <v>34270</v>
      </c>
      <c r="E130" s="18">
        <f t="shared" si="1"/>
        <v>1</v>
      </c>
    </row>
    <row r="131" spans="1:5" s="19" customFormat="1" ht="18.75" customHeight="1">
      <c r="A131" s="16" t="s">
        <v>83</v>
      </c>
      <c r="B131" s="47">
        <v>6968.66</v>
      </c>
      <c r="C131" s="17">
        <v>4809.95</v>
      </c>
      <c r="D131" s="47">
        <v>6968.66</v>
      </c>
      <c r="E131" s="18">
        <f t="shared" si="1"/>
        <v>1</v>
      </c>
    </row>
    <row r="132" spans="1:5" s="19" customFormat="1" ht="19.5" customHeight="1">
      <c r="A132" s="26" t="s">
        <v>51</v>
      </c>
      <c r="B132" s="50">
        <f>SUM(B133:B135)</f>
        <v>46784.97</v>
      </c>
      <c r="C132" s="50">
        <f>SUM(C133:C135)</f>
        <v>4502.92</v>
      </c>
      <c r="D132" s="50">
        <f>SUM(D133:D135)</f>
        <v>7632.460000000001</v>
      </c>
      <c r="E132" s="13">
        <f t="shared" si="1"/>
        <v>0.16313914490059522</v>
      </c>
    </row>
    <row r="133" spans="1:5" s="19" customFormat="1" ht="18.75" customHeight="1">
      <c r="A133" s="27" t="s">
        <v>52</v>
      </c>
      <c r="B133" s="51">
        <v>4682</v>
      </c>
      <c r="C133" s="51">
        <v>3122.58</v>
      </c>
      <c r="D133" s="17">
        <v>4682</v>
      </c>
      <c r="E133" s="18">
        <f t="shared" si="1"/>
        <v>1</v>
      </c>
    </row>
    <row r="134" spans="1:5" s="19" customFormat="1" ht="18.75" customHeight="1">
      <c r="A134" s="16" t="s">
        <v>144</v>
      </c>
      <c r="B134" s="47">
        <v>40702.97</v>
      </c>
      <c r="C134" s="17">
        <v>795.83</v>
      </c>
      <c r="D134" s="17">
        <v>2061.11</v>
      </c>
      <c r="E134" s="18">
        <f t="shared" si="1"/>
        <v>0.05063782814865844</v>
      </c>
    </row>
    <row r="135" spans="1:5" s="19" customFormat="1" ht="18.75" customHeight="1">
      <c r="A135" s="16" t="s">
        <v>53</v>
      </c>
      <c r="B135" s="47">
        <v>1400</v>
      </c>
      <c r="C135" s="17">
        <v>584.51</v>
      </c>
      <c r="D135" s="17">
        <v>889.35</v>
      </c>
      <c r="E135" s="18">
        <f t="shared" si="1"/>
        <v>0.63525</v>
      </c>
    </row>
    <row r="136" spans="1:5" s="19" customFormat="1" ht="17.25" customHeight="1">
      <c r="A136" s="26" t="s">
        <v>54</v>
      </c>
      <c r="B136" s="50">
        <f>SUM(B137:B137)</f>
        <v>2178.6</v>
      </c>
      <c r="C136" s="50">
        <f>SUM(C137:C137)</f>
        <v>1678.7</v>
      </c>
      <c r="D136" s="50">
        <f>SUM(D137:D137)</f>
        <v>2178.6</v>
      </c>
      <c r="E136" s="13">
        <f t="shared" si="1"/>
        <v>1</v>
      </c>
    </row>
    <row r="137" spans="1:5" s="19" customFormat="1" ht="19.5" customHeight="1">
      <c r="A137" s="16" t="s">
        <v>55</v>
      </c>
      <c r="B137" s="47">
        <v>2178.6</v>
      </c>
      <c r="C137" s="17">
        <v>1678.7</v>
      </c>
      <c r="D137" s="17">
        <v>2178.6</v>
      </c>
      <c r="E137" s="18">
        <f t="shared" si="1"/>
        <v>1</v>
      </c>
    </row>
    <row r="138" spans="1:5" s="19" customFormat="1" ht="30.75" customHeight="1">
      <c r="A138" s="26" t="s">
        <v>56</v>
      </c>
      <c r="B138" s="50">
        <f>B139</f>
        <v>200</v>
      </c>
      <c r="C138" s="50">
        <f>C139</f>
        <v>0</v>
      </c>
      <c r="D138" s="50">
        <f>D139</f>
        <v>0</v>
      </c>
      <c r="E138" s="13">
        <f>SUM(D138/B138)</f>
        <v>0</v>
      </c>
    </row>
    <row r="139" spans="1:5" s="19" customFormat="1" ht="19.5" customHeight="1">
      <c r="A139" s="16" t="s">
        <v>57</v>
      </c>
      <c r="B139" s="47">
        <v>200</v>
      </c>
      <c r="C139" s="17">
        <v>0</v>
      </c>
      <c r="D139" s="17">
        <f>C139/0.75</f>
        <v>0</v>
      </c>
      <c r="E139" s="18">
        <f>SUM(D139/B139)</f>
        <v>0</v>
      </c>
    </row>
    <row r="140" spans="1:5" ht="18" customHeight="1">
      <c r="A140" s="41" t="s">
        <v>58</v>
      </c>
      <c r="B140" s="42">
        <f>B94+B102+B104+B106+B110+B115+B117+B123+B126+B132+B136+B138</f>
        <v>1268318.01</v>
      </c>
      <c r="C140" s="42">
        <f>C94+C102+C104+C106+C110+C115+C117+C123+C126+C132+C136+C138</f>
        <v>646821.5599999998</v>
      </c>
      <c r="D140" s="61">
        <f>D94+D102+D104+D106+D110+D115+D117+D123+D126+D132+D136+D138</f>
        <v>1218513.2266666666</v>
      </c>
      <c r="E140" s="43">
        <f>SUM(D140/B140)</f>
        <v>0.9607316280769888</v>
      </c>
    </row>
    <row r="141" spans="1:5" ht="14.25">
      <c r="A141" s="46"/>
      <c r="B141" s="11"/>
      <c r="C141" s="12"/>
      <c r="D141" s="12"/>
      <c r="E141" s="12"/>
    </row>
    <row r="142" spans="1:5" ht="16.5" customHeight="1">
      <c r="A142" s="52" t="s">
        <v>59</v>
      </c>
      <c r="B142" s="42">
        <f>SUM(B92-B140)</f>
        <v>-79412</v>
      </c>
      <c r="C142" s="53">
        <f>SUM(C92-C140)</f>
        <v>55957.460000000196</v>
      </c>
      <c r="D142" s="53">
        <f>SUM(D92-D140)</f>
        <v>-49392.06666666665</v>
      </c>
      <c r="E142" s="53"/>
    </row>
    <row r="143" spans="1:5" ht="23.25" customHeight="1">
      <c r="A143" s="65" t="s">
        <v>117</v>
      </c>
      <c r="B143" s="54"/>
      <c r="C143" s="54"/>
      <c r="D143" s="55"/>
      <c r="E143" s="56"/>
    </row>
    <row r="144" spans="1:5" s="58" customFormat="1" ht="27.75" customHeight="1">
      <c r="A144" s="66" t="s">
        <v>118</v>
      </c>
      <c r="B144" s="57"/>
      <c r="C144" s="57"/>
      <c r="D144" s="57">
        <v>49392.07</v>
      </c>
      <c r="E144" s="57"/>
    </row>
  </sheetData>
  <sheetProtection/>
  <mergeCells count="4">
    <mergeCell ref="A1:E1"/>
    <mergeCell ref="A2:E2"/>
    <mergeCell ref="A3:E3"/>
    <mergeCell ref="A7:E7"/>
  </mergeCells>
  <printOptions/>
  <pageMargins left="0" right="0" top="0" bottom="0" header="0.5118110236220472" footer="0.275590551181102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2020-10-31T08:12:14Z</cp:lastPrinted>
  <dcterms:created xsi:type="dcterms:W3CDTF">1996-10-08T23:32:33Z</dcterms:created>
  <dcterms:modified xsi:type="dcterms:W3CDTF">2020-10-31T08:15:34Z</dcterms:modified>
  <cp:category/>
  <cp:version/>
  <cp:contentType/>
  <cp:contentStatus/>
</cp:coreProperties>
</file>