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tabRatio="908" activeTab="0"/>
  </bookViews>
  <sheets>
    <sheet name="01.01.22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<sst xmlns="http://schemas.openxmlformats.org/spreadsheetml/2006/main" count="164" uniqueCount="161">
  <si>
    <t xml:space="preserve">Советского городского округа  </t>
  </si>
  <si>
    <t xml:space="preserve"> тыс.руб.</t>
  </si>
  <si>
    <t>Наименование показателей</t>
  </si>
  <si>
    <t>%</t>
  </si>
  <si>
    <t>2</t>
  </si>
  <si>
    <t>3</t>
  </si>
  <si>
    <t>4</t>
  </si>
  <si>
    <t>Д О Х О Д Ы</t>
  </si>
  <si>
    <t xml:space="preserve">Налоги на прибыль,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</si>
  <si>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</si>
  <si>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</si>
  <si>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</si>
  <si>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обьекта налогообложения доходы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</si>
  <si>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</si>
  <si>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</si>
  <si>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</si>
  <si>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</si>
  <si>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</si>
  <si>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 xml:space="preserve"> Государственная пошлина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</si>
  <si>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</si>
  <si>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 муниципальной собственности</t>
  </si>
  <si>
    <t xml:space="preserve">Прочие поступления от использования  имущества, находящегося в  собственности городских округов </t>
  </si>
  <si>
    <t>Прочие поступления от использования имущества, находящегося в собственности городских округов (плата за найм муниципального жилья)</t>
  </si>
  <si>
    <t>Платежи при пользовании природными ресурсами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</si>
  <si>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</si>
  <si>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</si>
  <si>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</si>
  <si>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</si>
  <si>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</si>
  <si>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Штрафы, санкции,  возмещение ущерба</t>
  </si>
  <si>
    <t xml:space="preserve">Прочие неналоговые доходы </t>
  </si>
  <si>
    <t>Прочие неналоговые доходы  бюджетов городских округов</t>
  </si>
  <si>
    <t>ВСЕГО СОБСТВЕННЫХ ДОХОДОВ</t>
  </si>
  <si>
    <t>В С Е Г О    Д О Х О Д О В</t>
  </si>
  <si>
    <t xml:space="preserve">Р А С Х О Д Ы </t>
  </si>
  <si>
    <t xml:space="preserve">ОБЩЕГОСУДАРСТВЕННЫЕ ВОПРОСЫ                                        </t>
  </si>
  <si>
    <t xml:space="preserve">НАЦИОНАЛЬНАЯ БЕЗОПАСНОСТЬ и правоохранительная деятельность                                         </t>
  </si>
  <si>
    <t>Другие вопросы в области национальной безопасности и правоохранительной деятельности</t>
  </si>
  <si>
    <t xml:space="preserve">НАЦИОНАЛЬНАЯ ЭКОНОМИКА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</si>
  <si>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</si>
  <si>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</si>
  <si>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                       </t>
  </si>
  <si>
    <t>Жилищное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</si>
  <si>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</si>
  <si>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</si>
  <si>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                                                                                       </t>
  </si>
  <si>
    <t xml:space="preserve">КУЛЬТУРА,КИНЕМАТОГРАФИЯ          </t>
  </si>
  <si>
    <t>Другие вопросы в области культуры, кинематографии</t>
  </si>
  <si>
    <t xml:space="preserve">СОЦИАЛЬНАЯ ПОЛИТИКА                                                                 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</si>
  <si>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</si>
  <si>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</si>
  <si>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</si>
  <si>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</si>
  <si>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</si>
  <si>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</si>
  <si>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</si>
  <si>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В С Е Г О   Р А С Х О Д О В                 </t>
  </si>
  <si>
    <t>Дефицит бюджета -, профицит бюджета  +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</si>
  <si>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</si>
  <si>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</si>
  <si>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</si>
  <si>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 xml:space="preserve">Доходы от уплаты акцизов </t>
  </si>
  <si>
    <t>Субвенция на обеспечение полномочий  КО  по социальному обслуживанию граждан пожилого возраста и инвалидов</t>
  </si>
  <si>
    <t>Субвенции на осуществление полномочий КО в сфере организации работы комиссий  по делам несовершеннолетних и защите их прав</t>
  </si>
  <si>
    <t>Функционирование высшего должностного лица органа местного самоуправления</t>
  </si>
  <si>
    <t>Функционирование исполнительных органов государственной власти</t>
  </si>
  <si>
    <t>Функционирование окружного Совета депутатов</t>
  </si>
  <si>
    <t>Резервные фонды</t>
  </si>
  <si>
    <t>Другие общегосударственные вопросы</t>
  </si>
  <si>
    <t>Субсидии на поддержку муниципальных газет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</si>
  <si>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</si>
  <si>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Невыясненные поступления, зачисляемые в бюджеты городских округов</t>
  </si>
  <si>
    <t xml:space="preserve">Налог на доходы физических лиц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</si>
  <si>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</si>
  <si>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</si>
  <si>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</si>
  <si>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</si>
  <si>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</si>
  <si>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</si>
  <si>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</si>
  <si>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</si>
  <si>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 xml:space="preserve">Единый налог на вмененный доход для отдельных видов деятельности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</si>
  <si>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</si>
  <si>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</si>
  <si>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ОХРАНА ОКРУЖАЮЩЕЙ СРЕДЫ</t>
  </si>
  <si>
    <t>Другие вопросы в области окружающей среды</t>
  </si>
  <si>
    <t>Дотации бюджетам городских округов на выравнивание бюджетной обеспеченности</t>
  </si>
  <si>
    <t>Субвенции на осуществление отдельных государственных  полномочий Калининградской области по  определению перечня должностных лиц, уполномоченных составлять протоколы об административных правонарушениях</t>
  </si>
  <si>
    <t xml:space="preserve">НАЦИОНАЛЬНАЯ ОБОРОНА                             </t>
  </si>
  <si>
    <t>Мобилизационная подготовка экономики</t>
  </si>
  <si>
    <t>Дополнительное образование детей</t>
  </si>
  <si>
    <t>Молодежная политика</t>
  </si>
  <si>
    <t>Социальное обслуживание населения</t>
  </si>
  <si>
    <t>Коммунальное хозяйство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</si>
  <si>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</si>
  <si>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 компенсации затрат бюджетов городских округов</t>
  </si>
  <si>
    <t>налог, взимаемый с налогоплательщиков, выбравших в качестве обьекта налогообложения доходы, уменьшенные на величину расходов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</si>
  <si>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</si>
  <si>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Судебная система</t>
  </si>
  <si>
    <t>Транспорт</t>
  </si>
  <si>
    <t>Субсидии на решение вопросов местного значения в сфере ЖКХ</t>
  </si>
  <si>
    <t>Субвенции на выполнение государственных полномочий КО по осуществлению деятельности по опеке и попечительству в отношении совершеннолетних граждан</t>
  </si>
  <si>
    <t>Субвенция на осуществление отдельных  полномочий КО на руководство в сфере социальной поддержки населения</t>
  </si>
  <si>
    <t>Субвенции на обеспечение деятельности по организации и осуществлению опеки и попечительства в отношении несовершеннолетних</t>
  </si>
  <si>
    <t>Субвенции на осуществление полномочий КО по организации и обеспечению отдыха детей, находящихся в трудной жизненной ситуации</t>
  </si>
  <si>
    <t>Субвенции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</si>
  <si>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</si>
  <si>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Субсидии на реализацию мероприятий по обеспечению жильем молодых семей</t>
  </si>
  <si>
    <t>Субсидии на улучшение условий предоставления образования в муниципальных образовательных организациях Калининградской области</t>
  </si>
  <si>
    <t>Субсидии на обеспечение мероприятий по организации теплоснабжения</t>
  </si>
  <si>
    <t>Субсидии на поддержку муниципальных программ формирования современной городской среды на дворовые территории</t>
  </si>
  <si>
    <t>Субвенции на осуществление отдельных государственных полномочий КО по организации транспортного обслуживания населения в КО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</si>
  <si>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</si>
  <si>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</si>
  <si>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Предоставление нерезидентами грантов для получателей средств бюджетов городских округов</t>
  </si>
  <si>
    <t>Массовый спорт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</si>
  <si>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</si>
  <si>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</si>
  <si>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</si>
  <si>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</si>
  <si>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</si>
  <si>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 С П О Л Н Е Н И Е    Б Ю Д Ж Е Т А    </t>
  </si>
  <si>
    <t>по состоянию на 01.01.2022 года</t>
  </si>
  <si>
    <t xml:space="preserve">план по бюджетной росписи                           на 2021г            </t>
  </si>
  <si>
    <t>исполнено  на 01.01.2022г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</si>
  <si>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</si>
  <si>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</si>
  <si>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</si>
  <si>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</si>
  <si>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</t>
  </si>
  <si>
    <t>Субсидии на осуществление кап.вложений в объекты муниципальной собственности дорожного фонда</t>
  </si>
  <si>
    <t xml:space="preserve">Субсидии на осуществление кап.вложений в объекты муниципальной собственности </t>
  </si>
  <si>
    <t>Субсидии за счет средств резервного фонда Правительства КО (переселению граждан из аварийного жилищного фонда)</t>
  </si>
  <si>
    <t>Субсидии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</si>
  <si>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</si>
  <si>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на комплектование и обеспечение сохранности библиотечных фондов библиотек в муниципальных образованиях КО</t>
  </si>
  <si>
    <t>Субсидии на обеспечение поддержки муниципальных образований в сфере культуры (кап.рем.библиотеки)</t>
  </si>
  <si>
    <t>Субсидии на обеспечение поддержки муниципальных образований в сфере культуры за счет средств резервного фонда Правительства КО (книжн.фонды)</t>
  </si>
  <si>
    <t>Субсидии на капитальный ремонт и устройство спортивных объектов муниципальной собственности</t>
  </si>
  <si>
    <t>Субсидии на обеспечение мероприятий по организации теплоснабжения, водоснабжения, водоотведения</t>
  </si>
  <si>
    <t>Субсидии за счет средств резервного фонда Правительства КО (ковид)</t>
  </si>
  <si>
    <t>Субсидии за счет средств резервного фонда Правительства КО (очистка террит.)</t>
  </si>
  <si>
    <t>Субсидии за счет средств резервного фонда Правительства КО (теплосети)</t>
  </si>
  <si>
    <t>Субсидии за счет средств резервного фонда Правительства КО (благоустр.театрального сквера)</t>
  </si>
  <si>
    <t>Субвенции на проведение Всероссийской переписи населения 2020 года</t>
  </si>
  <si>
    <t>Субвенции бюджетам городских округов на государственную регистрацию актов гражданского состояния(ЗАГС)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</si>
  <si>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</si>
  <si>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межбюджетные трансферты, передаваемые бюджетам городских округов за счет средств резервного фонда Правительства КО (единовремменая выплата, дошкольные организации)</t>
  </si>
  <si>
    <t>Прочие межбюджетные трансферты, передаваемые бюджетам городских округов за счет средств резервного фонда Правительства КО (единовремменая выплата, общеобразовательные организации)</t>
  </si>
  <si>
    <t>Прочие межбюджетные трансферты, передаваемые бюджетам городских округов за счет средств резервного фонда Правительства КО (единовремменая выплата, дополнительное образование)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</si>
  <si>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</si>
  <si>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>Прочие межбюджетные трансферты, передаваемые бюджетам городских округов, за счет средств резервного фонда Правительства РФ  (фок 19 000, благоустройство 1 000)</t>
  </si>
  <si>
    <t>Прочие безвозмездные поступления в бюджеты городских округов</t>
  </si>
  <si>
    <t>Доходы бюджетов городских округов от возврата иными организациями остатков субсидий прошлых лет</t>
  </si>
  <si>
    <t>Сбор удаление отходов и очистка сточных вод</t>
  </si>
  <si>
    <t>И.о. начальника  управления экономики, финансов 
и муниципальных закупок                                                                                                                         Н.В. Еременко</t>
  </si>
  <si>
    <t>ИТОГО безвозмездных поступлений от других бюджетов БС РФ</t>
  </si>
  <si>
    <t xml:space="preserve">ВСЕГО безвозмездных поступлений </t>
  </si>
  <si>
    <t xml:space="preserve">ИТОГО прочих безвозмездных поступлений </t>
  </si>
  <si>
    <t>П Р О Ч И Е   Б Е З В О З М Е З Д Н Ы Е   П О С Т У П Л Е Н И Я</t>
  </si>
  <si>
    <t>Б Е З В О З М Е З Д Н Ы Е   П О С Т У П Л Е Н И Я   от других бюджетов БС РФ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</si>
</sst>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#,##0.0_ ;\-#,##0.0\ "/>
    <numFmt numFmtId="192" formatCode="#,##0_ ;\-#,##0\ "/>
    <numFmt numFmtId="193" formatCode="d/m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&quot;р.&quot;_-;_-@_-"/>
    <numFmt numFmtId="200" formatCode="[$-F400]h:mm:ss\ AM/PM"/>
    <numFmt numFmtId="201" formatCode="[$-FC19]d\ mmmm\ yyyy\ &quot;г.&quot;"/>
    <numFmt numFmtId="202" formatCode="0.0000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0.00_ ;[Red]\-0.00\ "/>
    <numFmt numFmtId="212" formatCode="0_ ;\-0\ "/>
    <numFmt numFmtId="213" formatCode="0.00000"/>
    <numFmt numFmtId="214" formatCode="0.000000"/>
    <numFmt numFmtId="215" formatCode="0.0000000"/>
    <numFmt numFmtId="216" formatCode="0.00000000"/>
    <numFmt numFmtId="217" formatCode="0.000000000"/>
    <numFmt numFmtId="218" formatCode="0.0000000000"/>
    <numFmt numFmtId="219" formatCode="0.00000000000"/>
    <numFmt numFmtId="220" formatCode="#,##0.00&quot;р.&quot;"/>
    <numFmt numFmtId="221" formatCode="#,##0.00_р_."/>
    <numFmt numFmtId="222" formatCode="#,##0.000"/>
    <numFmt numFmtId="223" formatCode="#,##0.0_ ;[Red]\-#,##0.0\ "/>
  </numFmts>
  <fonts count="30">
    <font>
      <sz val="10"/>
      <name val="Arial"/>
      <family val="0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i/>
      <sz val="9"/>
      <color indexed="8"/>
      <name val="Cambria"/>
      <family val="1"/>
    </font>
    <font>
      <i/>
      <sz val="9"/>
      <color rgb="FF00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49" fontId="29" fillId="0" borderId="1">
      <alignment horizontal="left" vertical="center" wrapText="1" inden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4" fontId="4" fillId="24" borderId="0" xfId="0" applyNumberFormat="1" applyFont="1" applyFill="1" applyBorder="1" applyAlignment="1">
      <alignment horizontal="center"/>
    </xf>
    <xf numFmtId="4" fontId="4" fillId="24" borderId="0" xfId="0" applyNumberFormat="1" applyFont="1" applyFill="1" applyBorder="1" applyAlignment="1" applyProtection="1">
      <alignment/>
      <protection locked="0"/>
    </xf>
    <xf numFmtId="4" fontId="3" fillId="24" borderId="11" xfId="0" applyNumberFormat="1" applyFont="1" applyFill="1" applyBorder="1" applyAlignment="1">
      <alignment horizont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4" fontId="4" fillId="25" borderId="11" xfId="0" applyNumberFormat="1" applyFont="1" applyFill="1" applyBorder="1" applyAlignment="1" applyProtection="1">
      <alignment horizontal="center"/>
      <protection locked="0"/>
    </xf>
    <xf numFmtId="4" fontId="4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 applyProtection="1">
      <alignment/>
      <protection locked="0"/>
    </xf>
    <xf numFmtId="4" fontId="0" fillId="24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11" xfId="0" applyFont="1" applyFill="1" applyBorder="1" applyAlignment="1">
      <alignment horizontal="left" vertical="center"/>
    </xf>
    <xf numFmtId="4" fontId="3" fillId="24" borderId="11" xfId="0" applyNumberFormat="1" applyFont="1" applyFill="1" applyBorder="1" applyAlignment="1" applyProtection="1">
      <alignment horizontal="center" vertical="center"/>
      <protection locked="0"/>
    </xf>
    <xf numFmtId="4" fontId="5" fillId="24" borderId="11" xfId="0" applyNumberFormat="1" applyFont="1" applyFill="1" applyBorder="1" applyAlignment="1" applyProtection="1">
      <alignment horizontal="center" vertical="center"/>
      <protection locked="0"/>
    </xf>
    <xf numFmtId="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" fontId="4" fillId="25" borderId="11" xfId="0" applyNumberFormat="1" applyFont="1" applyFill="1" applyBorder="1" applyAlignment="1" applyProtection="1">
      <alignment horizontal="center" vertical="center"/>
      <protection locked="0"/>
    </xf>
    <xf numFmtId="4" fontId="6" fillId="24" borderId="11" xfId="0" applyNumberFormat="1" applyFont="1" applyFill="1" applyBorder="1" applyAlignment="1" applyProtection="1">
      <alignment horizontal="center" vertical="center"/>
      <protection locked="0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24" borderId="11" xfId="0" applyNumberFormat="1" applyFont="1" applyFill="1" applyBorder="1" applyAlignment="1" applyProtection="1">
      <alignment horizontal="center" vertical="center"/>
      <protection locked="0"/>
    </xf>
    <xf numFmtId="4" fontId="5" fillId="2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6" fillId="24" borderId="11" xfId="0" applyNumberFormat="1" applyFont="1" applyFill="1" applyBorder="1" applyAlignment="1" applyProtection="1">
      <alignment horizontal="center" vertical="center"/>
      <protection locked="0"/>
    </xf>
    <xf numFmtId="4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11" xfId="0" applyFont="1" applyFill="1" applyBorder="1" applyAlignment="1">
      <alignment horizontal="left" vertical="center" wrapText="1"/>
    </xf>
    <xf numFmtId="4" fontId="8" fillId="26" borderId="11" xfId="0" applyNumberFormat="1" applyFont="1" applyFill="1" applyBorder="1" applyAlignment="1">
      <alignment horizontal="center" vertical="center"/>
    </xf>
    <xf numFmtId="9" fontId="3" fillId="26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left" vertical="center" wrapText="1"/>
    </xf>
    <xf numFmtId="4" fontId="4" fillId="25" borderId="11" xfId="0" applyNumberFormat="1" applyFont="1" applyFill="1" applyBorder="1" applyAlignment="1" applyProtection="1">
      <alignment horizontal="center" vertical="center"/>
      <protection locked="0"/>
    </xf>
    <xf numFmtId="4" fontId="3" fillId="25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49" fontId="7" fillId="27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27" borderId="11" xfId="0" applyNumberFormat="1" applyFont="1" applyFill="1" applyBorder="1" applyAlignment="1" applyProtection="1">
      <alignment horizontal="center" vertical="center"/>
      <protection locked="0"/>
    </xf>
    <xf numFmtId="9" fontId="3" fillId="27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left" vertical="center" wrapText="1" shrinkToFit="1"/>
    </xf>
    <xf numFmtId="4" fontId="4" fillId="24" borderId="13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>
      <alignment horizontal="left" vertical="center" wrapText="1"/>
    </xf>
    <xf numFmtId="4" fontId="6" fillId="24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24" borderId="13" xfId="0" applyNumberFormat="1" applyFont="1" applyFill="1" applyBorder="1" applyAlignment="1">
      <alignment horizontal="center" vertical="center"/>
    </xf>
    <xf numFmtId="4" fontId="3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9" fontId="7" fillId="27" borderId="11" xfId="66" applyNumberFormat="1" applyFont="1" applyFill="1" applyBorder="1" applyAlignment="1" applyProtection="1">
      <alignment horizontal="center" vertical="center"/>
      <protection locked="0"/>
    </xf>
    <xf numFmtId="188" fontId="3" fillId="0" borderId="11" xfId="66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left" vertical="center"/>
    </xf>
    <xf numFmtId="4" fontId="7" fillId="24" borderId="11" xfId="0" applyNumberFormat="1" applyFont="1" applyFill="1" applyBorder="1" applyAlignment="1" applyProtection="1">
      <alignment horizontal="center" vertical="center"/>
      <protection locked="0"/>
    </xf>
    <xf numFmtId="4" fontId="27" fillId="24" borderId="11" xfId="0" applyNumberFormat="1" applyFont="1" applyFill="1" applyBorder="1" applyAlignment="1" applyProtection="1">
      <alignment horizontal="center" vertical="center"/>
      <protection locked="0"/>
    </xf>
    <xf numFmtId="188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4" fontId="3" fillId="25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center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26" borderId="11" xfId="0" applyFont="1" applyFill="1" applyBorder="1" applyAlignment="1">
      <alignment horizontal="left" vertical="center"/>
    </xf>
    <xf numFmtId="4" fontId="8" fillId="26" borderId="11" xfId="0" applyNumberFormat="1" applyFont="1" applyFill="1" applyBorder="1" applyAlignment="1" applyProtection="1">
      <alignment horizontal="center" vertical="center"/>
      <protection locked="0"/>
    </xf>
    <xf numFmtId="9" fontId="8" fillId="26" borderId="11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94">
      <selection activeCell="C108" sqref="C108"/>
    </sheetView>
  </sheetViews>
  <sheetFormatPr defaultColWidth="9.140625" defaultRowHeight="12.75"/>
  <cols>
    <col min="1" max="1" width="71.421875" style="11" customWidth="1"/>
    <col min="2" max="2" width="15.8515625" style="21" customWidth="1"/>
    <col min="3" max="3" width="15.7109375" style="21" customWidth="1"/>
    <col min="4" max="4" width="8.7109375" style="1" customWidth="1"/>
    <col min="5" max="5" width="10.28125" style="0" bestFit="1" customWidth="1"/>
    <col min="6" max="6" width="9.421875" style="0" customWidth="1"/>
    <col min="8" max="8" width="10.140625" style="0" bestFit="1" customWidth="1"/>
  </cols>
  <sheetData>
    <row r="1" spans="1:4" ht="18.75" customHeight="1">
      <c r="A1" s="82" t="s">
        <v>121</v>
      </c>
      <c r="B1" s="82"/>
      <c r="C1" s="82"/>
      <c r="D1" s="82"/>
    </row>
    <row r="2" spans="1:4" ht="13.5">
      <c r="A2" s="82" t="s">
        <v>0</v>
      </c>
      <c r="B2" s="82"/>
      <c r="C2" s="82"/>
      <c r="D2" s="82"/>
    </row>
    <row r="3" spans="1:4" ht="20.25" customHeight="1">
      <c r="A3" s="83" t="s">
        <v>122</v>
      </c>
      <c r="B3" s="83"/>
      <c r="C3" s="83"/>
      <c r="D3" s="83"/>
    </row>
    <row r="4" spans="1:4" ht="12" customHeight="1">
      <c r="A4" s="2"/>
      <c r="B4" s="14"/>
      <c r="C4" s="15"/>
      <c r="D4" s="3" t="s">
        <v>1</v>
      </c>
    </row>
    <row r="5" spans="1:4" s="5" customFormat="1" ht="55.5" customHeight="1">
      <c r="A5" s="4" t="s">
        <v>2</v>
      </c>
      <c r="B5" s="16" t="s">
        <v>123</v>
      </c>
      <c r="C5" s="17" t="s">
        <v>124</v>
      </c>
      <c r="D5" s="4" t="s">
        <v>3</v>
      </c>
    </row>
    <row r="6" spans="1:4" s="5" customFormat="1" ht="13.5">
      <c r="A6" s="6">
        <v>1</v>
      </c>
      <c r="B6" s="18" t="s">
        <v>4</v>
      </c>
      <c r="C6" s="18" t="s">
        <v>5</v>
      </c>
      <c r="D6" s="7" t="s">
        <v>6</v>
      </c>
    </row>
    <row r="7" spans="1:4" ht="16.5">
      <c r="A7" s="84" t="s">
        <v>7</v>
      </c>
      <c r="B7" s="84"/>
      <c r="C7" s="84"/>
      <c r="D7" s="84"/>
    </row>
    <row r="8" spans="1:6" ht="13.5">
      <c r="A8" s="24" t="s">
        <v>8</v>
      </c>
      <c r="B8" s="25">
        <f>SUM(B9)</f>
        <v>220200</v>
      </c>
      <c r="C8" s="26">
        <f>SUM(C9)</f>
        <v>243220.74</v>
      </c>
      <c r="D8" s="27">
        <f>SUM(C8/B8)</f>
        <v>1.1045446866485014</v>
      </c>
      <c r="E8" s="23"/>
      <c r="F8" s="23"/>
    </row>
    <row r="9" spans="1:4" ht="13.5">
      <c r="A9" s="28" t="s">
        <v>72</v>
      </c>
      <c r="B9" s="25">
        <f>SUM(B10:B13)</f>
        <v>220200</v>
      </c>
      <c r="C9" s="25">
        <f>SUM(C10:C13)</f>
        <v>243220.74</v>
      </c>
      <c r="D9" s="27">
        <f aca="true" t="shared" si="0" ref="D9:D88">SUM(C9/B9)</f>
        <v>1.1045446866485014</v>
      </c>
    </row>
    <row r="10" spans="1:8" ht="63.75" customHeight="1">
      <c r="A10" s="29" t="s">
        <v>9</v>
      </c>
      <c r="B10" s="30">
        <v>216200</v>
      </c>
      <c r="C10" s="31">
        <v>238501.07</v>
      </c>
      <c r="D10" s="32">
        <f t="shared" si="0"/>
        <v>1.103150185013876</v>
      </c>
      <c r="H10" s="12"/>
    </row>
    <row r="11" spans="1:4" ht="87" customHeight="1">
      <c r="A11" s="29" t="s">
        <v>58</v>
      </c>
      <c r="B11" s="30">
        <v>1000</v>
      </c>
      <c r="C11" s="31">
        <v>1008.98</v>
      </c>
      <c r="D11" s="32">
        <f t="shared" si="0"/>
        <v>1.00898</v>
      </c>
    </row>
    <row r="12" spans="1:4" ht="48.75" customHeight="1">
      <c r="A12" s="29" t="s">
        <v>125</v>
      </c>
      <c r="B12" s="30">
        <v>1600</v>
      </c>
      <c r="C12" s="31">
        <v>1530.33</v>
      </c>
      <c r="D12" s="32">
        <f t="shared" si="0"/>
        <v>0.95645625</v>
      </c>
    </row>
    <row r="13" spans="1:4" ht="69" customHeight="1">
      <c r="A13" s="29" t="s">
        <v>126</v>
      </c>
      <c r="B13" s="30">
        <v>1400</v>
      </c>
      <c r="C13" s="31">
        <v>2180.36</v>
      </c>
      <c r="D13" s="32">
        <f t="shared" si="0"/>
        <v>1.5574000000000001</v>
      </c>
    </row>
    <row r="14" spans="1:4" ht="19.5" customHeight="1">
      <c r="A14" s="24" t="s">
        <v>61</v>
      </c>
      <c r="B14" s="33">
        <v>7064</v>
      </c>
      <c r="C14" s="34">
        <v>8288.33</v>
      </c>
      <c r="D14" s="27">
        <f t="shared" si="0"/>
        <v>1.1733196489241222</v>
      </c>
    </row>
    <row r="15" spans="1:4" ht="17.25" customHeight="1">
      <c r="A15" s="24" t="s">
        <v>10</v>
      </c>
      <c r="B15" s="25">
        <f>B16+B19+B20</f>
        <v>43725</v>
      </c>
      <c r="C15" s="25">
        <f>C16+C19+C20</f>
        <v>51914.83</v>
      </c>
      <c r="D15" s="27">
        <f t="shared" si="0"/>
        <v>1.187303144654088</v>
      </c>
    </row>
    <row r="16" spans="1:4" ht="30.75" customHeight="1">
      <c r="A16" s="29" t="s">
        <v>11</v>
      </c>
      <c r="B16" s="30">
        <f>SUM(B17:B18)</f>
        <v>29900</v>
      </c>
      <c r="C16" s="30">
        <f>SUM(C17:C18)</f>
        <v>34222.41</v>
      </c>
      <c r="D16" s="32">
        <f t="shared" si="0"/>
        <v>1.1445622073578596</v>
      </c>
    </row>
    <row r="17" spans="1:4" ht="28.5" customHeight="1">
      <c r="A17" s="29" t="s">
        <v>12</v>
      </c>
      <c r="B17" s="30">
        <v>14700</v>
      </c>
      <c r="C17" s="31">
        <v>17303.53</v>
      </c>
      <c r="D17" s="32">
        <f t="shared" si="0"/>
        <v>1.1771108843537414</v>
      </c>
    </row>
    <row r="18" spans="1:4" ht="30" customHeight="1">
      <c r="A18" s="29" t="s">
        <v>96</v>
      </c>
      <c r="B18" s="30">
        <v>15200</v>
      </c>
      <c r="C18" s="31">
        <v>16918.88</v>
      </c>
      <c r="D18" s="32">
        <f t="shared" si="0"/>
        <v>1.113084210526316</v>
      </c>
    </row>
    <row r="19" spans="1:4" ht="28.5" customHeight="1">
      <c r="A19" s="29" t="s">
        <v>81</v>
      </c>
      <c r="B19" s="30">
        <v>4825</v>
      </c>
      <c r="C19" s="31">
        <v>4621.04</v>
      </c>
      <c r="D19" s="32">
        <f t="shared" si="0"/>
        <v>0.9577284974093264</v>
      </c>
    </row>
    <row r="20" spans="1:4" ht="28.5" customHeight="1">
      <c r="A20" s="29" t="s">
        <v>13</v>
      </c>
      <c r="B20" s="30">
        <v>9000</v>
      </c>
      <c r="C20" s="31">
        <v>13071.38</v>
      </c>
      <c r="D20" s="32">
        <f t="shared" si="0"/>
        <v>1.4523755555555555</v>
      </c>
    </row>
    <row r="21" spans="1:4" ht="19.5" customHeight="1">
      <c r="A21" s="35" t="s">
        <v>14</v>
      </c>
      <c r="B21" s="25">
        <f>B22+B23+B24</f>
        <v>68961</v>
      </c>
      <c r="C21" s="25">
        <f>C22+C23+C24</f>
        <v>79630.57</v>
      </c>
      <c r="D21" s="27">
        <f t="shared" si="0"/>
        <v>1.1547188990878903</v>
      </c>
    </row>
    <row r="22" spans="1:4" ht="42.75" customHeight="1">
      <c r="A22" s="29" t="s">
        <v>15</v>
      </c>
      <c r="B22" s="30">
        <v>9661</v>
      </c>
      <c r="C22" s="31">
        <v>15051.78</v>
      </c>
      <c r="D22" s="32">
        <f t="shared" si="0"/>
        <v>1.5579939964806957</v>
      </c>
    </row>
    <row r="23" spans="1:4" ht="24" customHeight="1">
      <c r="A23" s="29" t="s">
        <v>16</v>
      </c>
      <c r="B23" s="30">
        <v>37600</v>
      </c>
      <c r="C23" s="31">
        <v>39959.44</v>
      </c>
      <c r="D23" s="32">
        <f t="shared" si="0"/>
        <v>1.0627510638297872</v>
      </c>
    </row>
    <row r="24" spans="1:4" ht="22.5" customHeight="1">
      <c r="A24" s="29" t="s">
        <v>17</v>
      </c>
      <c r="B24" s="30">
        <f>SUM(B25:B26)</f>
        <v>21700</v>
      </c>
      <c r="C24" s="31">
        <f>SUM(C25:C26)</f>
        <v>24619.35</v>
      </c>
      <c r="D24" s="32">
        <f t="shared" si="0"/>
        <v>1.134532258064516</v>
      </c>
    </row>
    <row r="25" spans="1:4" ht="28.5" customHeight="1">
      <c r="A25" s="29" t="s">
        <v>82</v>
      </c>
      <c r="B25" s="30">
        <v>17700</v>
      </c>
      <c r="C25" s="31">
        <v>20119.64</v>
      </c>
      <c r="D25" s="32">
        <f t="shared" si="0"/>
        <v>1.136702824858757</v>
      </c>
    </row>
    <row r="26" spans="1:4" ht="33.75" customHeight="1">
      <c r="A26" s="29" t="s">
        <v>83</v>
      </c>
      <c r="B26" s="30">
        <v>4000</v>
      </c>
      <c r="C26" s="31">
        <v>4499.71</v>
      </c>
      <c r="D26" s="32">
        <f t="shared" si="0"/>
        <v>1.1249275</v>
      </c>
    </row>
    <row r="27" spans="1:4" ht="19.5" customHeight="1">
      <c r="A27" s="35" t="s">
        <v>18</v>
      </c>
      <c r="B27" s="25">
        <f>SUM(B28:B29)</f>
        <v>4655</v>
      </c>
      <c r="C27" s="26">
        <f>SUM(C28:C29)</f>
        <v>4891.11</v>
      </c>
      <c r="D27" s="27">
        <f t="shared" si="0"/>
        <v>1.050721804511278</v>
      </c>
    </row>
    <row r="28" spans="1:4" ht="45.75" customHeight="1">
      <c r="A28" s="29" t="s">
        <v>127</v>
      </c>
      <c r="B28" s="30">
        <v>4505</v>
      </c>
      <c r="C28" s="31">
        <v>4816.24</v>
      </c>
      <c r="D28" s="32">
        <f t="shared" si="0"/>
        <v>1.0690876803551608</v>
      </c>
    </row>
    <row r="29" spans="1:4" ht="30.75" customHeight="1">
      <c r="A29" s="29" t="s">
        <v>19</v>
      </c>
      <c r="B29" s="30">
        <v>150</v>
      </c>
      <c r="C29" s="31">
        <v>74.87</v>
      </c>
      <c r="D29" s="32">
        <f t="shared" si="0"/>
        <v>0.4991333333333334</v>
      </c>
    </row>
    <row r="30" spans="1:6" ht="33" customHeight="1">
      <c r="A30" s="35" t="s">
        <v>20</v>
      </c>
      <c r="B30" s="25">
        <f>SUM(B31:B34)</f>
        <v>13410</v>
      </c>
      <c r="C30" s="26">
        <f>SUM(C31:C34)</f>
        <v>14509.229999999998</v>
      </c>
      <c r="D30" s="27">
        <f t="shared" si="0"/>
        <v>1.0819709172259506</v>
      </c>
      <c r="E30" s="23"/>
      <c r="F30" s="23"/>
    </row>
    <row r="31" spans="1:6" ht="59.25" customHeight="1">
      <c r="A31" s="29" t="s">
        <v>59</v>
      </c>
      <c r="B31" s="30">
        <v>9000</v>
      </c>
      <c r="C31" s="31">
        <v>10054.22</v>
      </c>
      <c r="D31" s="32">
        <f t="shared" si="0"/>
        <v>1.1171355555555555</v>
      </c>
      <c r="F31" s="13"/>
    </row>
    <row r="32" spans="1:4" ht="46.5" customHeight="1">
      <c r="A32" s="29" t="s">
        <v>70</v>
      </c>
      <c r="B32" s="30">
        <v>100</v>
      </c>
      <c r="C32" s="31">
        <v>53.38</v>
      </c>
      <c r="D32" s="32">
        <f t="shared" si="0"/>
        <v>0.5338</v>
      </c>
    </row>
    <row r="33" spans="1:4" ht="33.75" customHeight="1">
      <c r="A33" s="29" t="s">
        <v>21</v>
      </c>
      <c r="B33" s="30">
        <v>1310</v>
      </c>
      <c r="C33" s="36">
        <v>1262.9</v>
      </c>
      <c r="D33" s="32">
        <f t="shared" si="0"/>
        <v>0.9640458015267176</v>
      </c>
    </row>
    <row r="34" spans="1:4" ht="30" customHeight="1">
      <c r="A34" s="29" t="s">
        <v>22</v>
      </c>
      <c r="B34" s="30">
        <v>3000</v>
      </c>
      <c r="C34" s="36">
        <v>3138.73</v>
      </c>
      <c r="D34" s="32">
        <f t="shared" si="0"/>
        <v>1.0462433333333334</v>
      </c>
    </row>
    <row r="35" spans="1:4" ht="19.5" customHeight="1">
      <c r="A35" s="35" t="s">
        <v>23</v>
      </c>
      <c r="B35" s="25">
        <f>SUM(B36)</f>
        <v>4540</v>
      </c>
      <c r="C35" s="26">
        <f>SUM(C36)</f>
        <v>5123.85</v>
      </c>
      <c r="D35" s="27">
        <f t="shared" si="0"/>
        <v>1.1286013215859032</v>
      </c>
    </row>
    <row r="36" spans="1:4" ht="22.5" customHeight="1">
      <c r="A36" s="29" t="s">
        <v>24</v>
      </c>
      <c r="B36" s="37">
        <v>4540</v>
      </c>
      <c r="C36" s="31">
        <v>5123.85</v>
      </c>
      <c r="D36" s="32">
        <f t="shared" si="0"/>
        <v>1.1286013215859032</v>
      </c>
    </row>
    <row r="37" spans="1:4" ht="28.5" customHeight="1">
      <c r="A37" s="38" t="s">
        <v>95</v>
      </c>
      <c r="B37" s="26">
        <f>SUM(B38:B40)</f>
        <v>970</v>
      </c>
      <c r="C37" s="26">
        <f>SUM(C38:C40)</f>
        <v>960</v>
      </c>
      <c r="D37" s="27">
        <f t="shared" si="0"/>
        <v>0.9896907216494846</v>
      </c>
    </row>
    <row r="38" spans="1:4" ht="30" customHeight="1">
      <c r="A38" s="39" t="s">
        <v>94</v>
      </c>
      <c r="B38" s="40">
        <v>150</v>
      </c>
      <c r="C38" s="40">
        <v>200.66</v>
      </c>
      <c r="D38" s="32">
        <f t="shared" si="0"/>
        <v>1.3377333333333332</v>
      </c>
    </row>
    <row r="39" spans="1:4" ht="28.5" customHeight="1">
      <c r="A39" s="39" t="s">
        <v>25</v>
      </c>
      <c r="B39" s="40">
        <v>600</v>
      </c>
      <c r="C39" s="40">
        <v>655.5</v>
      </c>
      <c r="D39" s="32">
        <f t="shared" si="0"/>
        <v>1.0925</v>
      </c>
    </row>
    <row r="40" spans="1:4" ht="24.75" customHeight="1">
      <c r="A40" s="39" t="s">
        <v>26</v>
      </c>
      <c r="B40" s="41">
        <v>220</v>
      </c>
      <c r="C40" s="31">
        <v>103.84</v>
      </c>
      <c r="D40" s="32">
        <f t="shared" si="0"/>
        <v>0.47200000000000003</v>
      </c>
    </row>
    <row r="41" spans="1:4" ht="24.75" customHeight="1">
      <c r="A41" s="35" t="s">
        <v>27</v>
      </c>
      <c r="B41" s="42">
        <f>SUM(B42:B43)</f>
        <v>3000</v>
      </c>
      <c r="C41" s="42">
        <f>SUM(C42:C43)</f>
        <v>3019.41</v>
      </c>
      <c r="D41" s="27">
        <f t="shared" si="0"/>
        <v>1.00647</v>
      </c>
    </row>
    <row r="42" spans="1:4" ht="59.25" customHeight="1">
      <c r="A42" s="29" t="s">
        <v>60</v>
      </c>
      <c r="B42" s="30">
        <v>400</v>
      </c>
      <c r="C42" s="31">
        <v>378</v>
      </c>
      <c r="D42" s="32">
        <f t="shared" si="0"/>
        <v>0.945</v>
      </c>
    </row>
    <row r="43" spans="1:4" ht="45.75" customHeight="1">
      <c r="A43" s="29" t="s">
        <v>28</v>
      </c>
      <c r="B43" s="30">
        <v>2600</v>
      </c>
      <c r="C43" s="31">
        <v>2641.41</v>
      </c>
      <c r="D43" s="32">
        <f t="shared" si="0"/>
        <v>1.015926923076923</v>
      </c>
    </row>
    <row r="44" spans="1:4" ht="18.75" customHeight="1">
      <c r="A44" s="35" t="s">
        <v>29</v>
      </c>
      <c r="B44" s="25">
        <v>1305</v>
      </c>
      <c r="C44" s="25">
        <v>2210.07</v>
      </c>
      <c r="D44" s="27">
        <f t="shared" si="0"/>
        <v>1.6935402298850577</v>
      </c>
    </row>
    <row r="45" spans="1:4" ht="16.5" customHeight="1">
      <c r="A45" s="35" t="s">
        <v>30</v>
      </c>
      <c r="B45" s="25">
        <f>SUM(B46:B47)</f>
        <v>5</v>
      </c>
      <c r="C45" s="25">
        <f>SUM(C46:C47)</f>
        <v>4</v>
      </c>
      <c r="D45" s="27">
        <f t="shared" si="0"/>
        <v>0.8</v>
      </c>
    </row>
    <row r="46" spans="1:4" ht="18.75" customHeight="1">
      <c r="A46" s="29" t="s">
        <v>71</v>
      </c>
      <c r="B46" s="30">
        <v>0</v>
      </c>
      <c r="C46" s="31">
        <v>0</v>
      </c>
      <c r="D46" s="27">
        <v>0</v>
      </c>
    </row>
    <row r="47" spans="1:4" ht="21" customHeight="1">
      <c r="A47" s="29" t="s">
        <v>31</v>
      </c>
      <c r="B47" s="30">
        <v>5</v>
      </c>
      <c r="C47" s="31">
        <v>4</v>
      </c>
      <c r="D47" s="32">
        <f t="shared" si="0"/>
        <v>0.8</v>
      </c>
    </row>
    <row r="48" spans="1:6" s="8" customFormat="1" ht="24.75" customHeight="1">
      <c r="A48" s="43" t="s">
        <v>32</v>
      </c>
      <c r="B48" s="44">
        <f>SUM(B8+B14+B15+B21+B27+B30+B35+B37+B41+B44+B45)</f>
        <v>367835</v>
      </c>
      <c r="C48" s="44">
        <f>SUM(C8+C14+C15+C21+C27+C30+C35+C37+C41+C44+C45)</f>
        <v>413772.1399999999</v>
      </c>
      <c r="D48" s="45">
        <f t="shared" si="0"/>
        <v>1.1248851794962413</v>
      </c>
      <c r="E48" s="22"/>
      <c r="F48" s="22"/>
    </row>
    <row r="49" spans="1:6" s="8" customFormat="1" ht="24" customHeight="1">
      <c r="A49" s="79" t="s">
        <v>160</v>
      </c>
      <c r="B49" s="80"/>
      <c r="C49" s="80"/>
      <c r="D49" s="81"/>
      <c r="E49" s="22"/>
      <c r="F49" s="22"/>
    </row>
    <row r="50" spans="1:4" ht="39" customHeight="1">
      <c r="A50" s="29" t="s">
        <v>86</v>
      </c>
      <c r="B50" s="30">
        <v>71248</v>
      </c>
      <c r="C50" s="30">
        <v>71248</v>
      </c>
      <c r="D50" s="32">
        <f t="shared" si="0"/>
        <v>1</v>
      </c>
    </row>
    <row r="51" spans="1:4" ht="39" customHeight="1">
      <c r="A51" s="29" t="s">
        <v>128</v>
      </c>
      <c r="B51" s="30">
        <v>18187</v>
      </c>
      <c r="C51" s="30">
        <v>18187</v>
      </c>
      <c r="D51" s="32">
        <f t="shared" si="0"/>
        <v>1</v>
      </c>
    </row>
    <row r="52" spans="1:4" ht="30" customHeight="1">
      <c r="A52" s="29" t="s">
        <v>129</v>
      </c>
      <c r="B52" s="30">
        <v>5861.95</v>
      </c>
      <c r="C52" s="30">
        <v>5861.95</v>
      </c>
      <c r="D52" s="32">
        <f t="shared" si="0"/>
        <v>1</v>
      </c>
    </row>
    <row r="53" spans="1:4" ht="30.75" customHeight="1">
      <c r="A53" s="29" t="s">
        <v>130</v>
      </c>
      <c r="B53" s="30">
        <v>47980.35</v>
      </c>
      <c r="C53" s="30">
        <v>0</v>
      </c>
      <c r="D53" s="32">
        <f t="shared" si="0"/>
        <v>0</v>
      </c>
    </row>
    <row r="54" spans="1:4" ht="28.5" customHeight="1">
      <c r="A54" s="29" t="s">
        <v>131</v>
      </c>
      <c r="B54" s="30">
        <v>14121.5</v>
      </c>
      <c r="C54" s="30">
        <v>0</v>
      </c>
      <c r="D54" s="32">
        <f t="shared" si="0"/>
        <v>0</v>
      </c>
    </row>
    <row r="55" spans="1:4" ht="82.5" customHeight="1">
      <c r="A55" s="29" t="s">
        <v>119</v>
      </c>
      <c r="B55" s="30">
        <v>44785.28</v>
      </c>
      <c r="C55" s="30">
        <v>44764</v>
      </c>
      <c r="D55" s="32">
        <f t="shared" si="0"/>
        <v>0.999524843877274</v>
      </c>
    </row>
    <row r="56" spans="1:4" ht="56.25" customHeight="1">
      <c r="A56" s="29" t="s">
        <v>120</v>
      </c>
      <c r="B56" s="30">
        <v>1509.91</v>
      </c>
      <c r="C56" s="30">
        <v>1509.24</v>
      </c>
      <c r="D56" s="32">
        <f t="shared" si="0"/>
        <v>0.9995562649429436</v>
      </c>
    </row>
    <row r="57" spans="1:4" ht="41.25" customHeight="1">
      <c r="A57" s="29" t="s">
        <v>132</v>
      </c>
      <c r="B57" s="30">
        <v>12341.42</v>
      </c>
      <c r="C57" s="30">
        <v>9664.97</v>
      </c>
      <c r="D57" s="32">
        <f t="shared" si="0"/>
        <v>0.7831327351309654</v>
      </c>
    </row>
    <row r="58" spans="1:4" ht="48.75" customHeight="1">
      <c r="A58" s="29" t="s">
        <v>133</v>
      </c>
      <c r="B58" s="30">
        <v>34762.53</v>
      </c>
      <c r="C58" s="30">
        <v>0</v>
      </c>
      <c r="D58" s="32">
        <f t="shared" si="0"/>
        <v>0</v>
      </c>
    </row>
    <row r="59" spans="1:4" ht="67.5" customHeight="1">
      <c r="A59" s="29" t="s">
        <v>134</v>
      </c>
      <c r="B59" s="30">
        <v>8470.86</v>
      </c>
      <c r="C59" s="30">
        <v>8470.86</v>
      </c>
      <c r="D59" s="32">
        <f t="shared" si="0"/>
        <v>1</v>
      </c>
    </row>
    <row r="60" spans="1:4" ht="42" customHeight="1">
      <c r="A60" s="29" t="s">
        <v>116</v>
      </c>
      <c r="B60" s="30">
        <v>17771.48</v>
      </c>
      <c r="C60" s="30">
        <v>15718.41</v>
      </c>
      <c r="D60" s="32">
        <f t="shared" si="0"/>
        <v>0.8844738873746024</v>
      </c>
    </row>
    <row r="61" spans="1:4" ht="33" customHeight="1">
      <c r="A61" s="29" t="s">
        <v>107</v>
      </c>
      <c r="B61" s="30">
        <v>357.21</v>
      </c>
      <c r="C61" s="30">
        <v>357.21</v>
      </c>
      <c r="D61" s="32">
        <f t="shared" si="0"/>
        <v>1</v>
      </c>
    </row>
    <row r="62" spans="1:4" ht="33" customHeight="1">
      <c r="A62" s="29" t="s">
        <v>135</v>
      </c>
      <c r="B62" s="30">
        <v>115.44</v>
      </c>
      <c r="C62" s="30">
        <v>115.44</v>
      </c>
      <c r="D62" s="32">
        <f t="shared" si="0"/>
        <v>1</v>
      </c>
    </row>
    <row r="63" spans="1:4" ht="33" customHeight="1">
      <c r="A63" s="29" t="s">
        <v>136</v>
      </c>
      <c r="B63" s="30">
        <v>569.7</v>
      </c>
      <c r="C63" s="30">
        <v>569.7</v>
      </c>
      <c r="D63" s="32">
        <f t="shared" si="0"/>
        <v>1</v>
      </c>
    </row>
    <row r="64" spans="1:4" ht="33" customHeight="1">
      <c r="A64" s="47" t="s">
        <v>137</v>
      </c>
      <c r="B64" s="30">
        <v>207.55</v>
      </c>
      <c r="C64" s="30">
        <v>207.55</v>
      </c>
      <c r="D64" s="32">
        <f t="shared" si="0"/>
        <v>1</v>
      </c>
    </row>
    <row r="65" spans="1:4" ht="27" customHeight="1">
      <c r="A65" s="29" t="s">
        <v>69</v>
      </c>
      <c r="B65" s="48">
        <v>572</v>
      </c>
      <c r="C65" s="30">
        <v>467.06</v>
      </c>
      <c r="D65" s="32">
        <f t="shared" si="0"/>
        <v>0.8165384615384615</v>
      </c>
    </row>
    <row r="66" spans="1:4" ht="27" customHeight="1">
      <c r="A66" s="29" t="s">
        <v>138</v>
      </c>
      <c r="B66" s="48">
        <v>20251.5</v>
      </c>
      <c r="C66" s="30">
        <v>20251.5</v>
      </c>
      <c r="D66" s="32">
        <f t="shared" si="0"/>
        <v>1</v>
      </c>
    </row>
    <row r="67" spans="1:4" s="12" customFormat="1" ht="33" customHeight="1">
      <c r="A67" s="47" t="s">
        <v>108</v>
      </c>
      <c r="B67" s="48">
        <v>1957.41</v>
      </c>
      <c r="C67" s="30">
        <v>1737.88</v>
      </c>
      <c r="D67" s="32">
        <f t="shared" si="0"/>
        <v>0.8878466953780761</v>
      </c>
    </row>
    <row r="68" spans="1:4" s="12" customFormat="1" ht="30.75" customHeight="1">
      <c r="A68" s="47" t="s">
        <v>108</v>
      </c>
      <c r="B68" s="48">
        <v>1539.49</v>
      </c>
      <c r="C68" s="30">
        <v>1539.49</v>
      </c>
      <c r="D68" s="32">
        <f t="shared" si="0"/>
        <v>1</v>
      </c>
    </row>
    <row r="69" spans="1:4" ht="30" customHeight="1">
      <c r="A69" s="29" t="s">
        <v>100</v>
      </c>
      <c r="B69" s="30">
        <v>12207.76</v>
      </c>
      <c r="C69" s="30">
        <v>9558.44</v>
      </c>
      <c r="D69" s="32">
        <f t="shared" si="0"/>
        <v>0.7829806614808942</v>
      </c>
    </row>
    <row r="70" spans="1:4" ht="28.5" customHeight="1">
      <c r="A70" s="47" t="s">
        <v>109</v>
      </c>
      <c r="B70" s="30">
        <v>28303.47</v>
      </c>
      <c r="C70" s="30">
        <v>28303.47</v>
      </c>
      <c r="D70" s="32">
        <f t="shared" si="0"/>
        <v>1</v>
      </c>
    </row>
    <row r="71" spans="1:4" ht="28.5" customHeight="1">
      <c r="A71" s="47" t="s">
        <v>139</v>
      </c>
      <c r="B71" s="30">
        <v>20327</v>
      </c>
      <c r="C71" s="30">
        <v>20327</v>
      </c>
      <c r="D71" s="32">
        <f t="shared" si="0"/>
        <v>1</v>
      </c>
    </row>
    <row r="72" spans="1:4" ht="28.5" customHeight="1">
      <c r="A72" s="47" t="s">
        <v>139</v>
      </c>
      <c r="B72" s="30">
        <v>1964.6</v>
      </c>
      <c r="C72" s="30">
        <v>1964</v>
      </c>
      <c r="D72" s="32">
        <f t="shared" si="0"/>
        <v>0.9996945943194544</v>
      </c>
    </row>
    <row r="73" spans="1:4" s="12" customFormat="1" ht="32.25" customHeight="1">
      <c r="A73" s="47" t="s">
        <v>110</v>
      </c>
      <c r="B73" s="30">
        <v>2300</v>
      </c>
      <c r="C73" s="30">
        <v>2300</v>
      </c>
      <c r="D73" s="32">
        <f t="shared" si="0"/>
        <v>1</v>
      </c>
    </row>
    <row r="74" spans="1:4" s="12" customFormat="1" ht="42" customHeight="1">
      <c r="A74" s="47" t="s">
        <v>117</v>
      </c>
      <c r="B74" s="30">
        <v>2231.13</v>
      </c>
      <c r="C74" s="30">
        <v>2050.44</v>
      </c>
      <c r="D74" s="32">
        <f t="shared" si="0"/>
        <v>0.9190141318524694</v>
      </c>
    </row>
    <row r="75" spans="1:4" s="12" customFormat="1" ht="30" customHeight="1">
      <c r="A75" s="47" t="s">
        <v>140</v>
      </c>
      <c r="B75" s="30">
        <v>291.26</v>
      </c>
      <c r="C75" s="30">
        <v>286.18</v>
      </c>
      <c r="D75" s="32">
        <f t="shared" si="0"/>
        <v>0.9825585387626177</v>
      </c>
    </row>
    <row r="76" spans="1:4" s="12" customFormat="1" ht="33" customHeight="1">
      <c r="A76" s="47" t="s">
        <v>141</v>
      </c>
      <c r="B76" s="30">
        <v>4554</v>
      </c>
      <c r="C76" s="30">
        <v>0</v>
      </c>
      <c r="D76" s="32">
        <f t="shared" si="0"/>
        <v>0</v>
      </c>
    </row>
    <row r="77" spans="1:4" s="12" customFormat="1" ht="33" customHeight="1">
      <c r="A77" s="47" t="s">
        <v>142</v>
      </c>
      <c r="B77" s="30">
        <v>9437.6</v>
      </c>
      <c r="C77" s="30">
        <v>9437.6</v>
      </c>
      <c r="D77" s="32">
        <f t="shared" si="0"/>
        <v>1</v>
      </c>
    </row>
    <row r="78" spans="1:4" s="12" customFormat="1" ht="34.5" customHeight="1">
      <c r="A78" s="47" t="s">
        <v>143</v>
      </c>
      <c r="B78" s="30">
        <v>7760.06</v>
      </c>
      <c r="C78" s="30">
        <v>6197.5</v>
      </c>
      <c r="D78" s="32">
        <f t="shared" si="0"/>
        <v>0.7986407321592874</v>
      </c>
    </row>
    <row r="79" spans="1:4" s="12" customFormat="1" ht="29.25" customHeight="1">
      <c r="A79" s="47" t="s">
        <v>144</v>
      </c>
      <c r="B79" s="30">
        <v>496.78</v>
      </c>
      <c r="C79" s="30">
        <v>496.78</v>
      </c>
      <c r="D79" s="32">
        <f>SUM(C79/B79)</f>
        <v>1</v>
      </c>
    </row>
    <row r="80" spans="1:4" s="12" customFormat="1" ht="30" customHeight="1">
      <c r="A80" s="47" t="s">
        <v>145</v>
      </c>
      <c r="B80" s="30">
        <v>1647.6</v>
      </c>
      <c r="C80" s="30">
        <v>1647.6</v>
      </c>
      <c r="D80" s="32">
        <f t="shared" si="0"/>
        <v>1</v>
      </c>
    </row>
    <row r="81" spans="1:4" s="12" customFormat="1" ht="41.25" customHeight="1">
      <c r="A81" s="47" t="s">
        <v>97</v>
      </c>
      <c r="B81" s="30">
        <v>22.9</v>
      </c>
      <c r="C81" s="30">
        <v>22.9</v>
      </c>
      <c r="D81" s="32">
        <f t="shared" si="0"/>
        <v>1</v>
      </c>
    </row>
    <row r="82" spans="1:4" s="12" customFormat="1" ht="33.75" customHeight="1">
      <c r="A82" s="47" t="s">
        <v>111</v>
      </c>
      <c r="B82" s="30">
        <v>11</v>
      </c>
      <c r="C82" s="30">
        <v>11</v>
      </c>
      <c r="D82" s="32">
        <f t="shared" si="0"/>
        <v>1</v>
      </c>
    </row>
    <row r="83" spans="1:4" s="12" customFormat="1" ht="45" customHeight="1">
      <c r="A83" s="47" t="s">
        <v>101</v>
      </c>
      <c r="B83" s="30">
        <v>2182.65</v>
      </c>
      <c r="C83" s="30">
        <v>2182.65</v>
      </c>
      <c r="D83" s="32">
        <f t="shared" si="0"/>
        <v>1</v>
      </c>
    </row>
    <row r="84" spans="1:4" s="12" customFormat="1" ht="30.75" customHeight="1">
      <c r="A84" s="47" t="s">
        <v>102</v>
      </c>
      <c r="B84" s="30">
        <v>2581.91</v>
      </c>
      <c r="C84" s="30">
        <v>2581.91</v>
      </c>
      <c r="D84" s="32">
        <f t="shared" si="0"/>
        <v>1</v>
      </c>
    </row>
    <row r="85" spans="1:4" s="12" customFormat="1" ht="34.5" customHeight="1">
      <c r="A85" s="47" t="s">
        <v>103</v>
      </c>
      <c r="B85" s="30">
        <v>3148.7</v>
      </c>
      <c r="C85" s="30">
        <v>3148.7</v>
      </c>
      <c r="D85" s="32">
        <f t="shared" si="0"/>
        <v>1</v>
      </c>
    </row>
    <row r="86" spans="1:4" s="12" customFormat="1" ht="28.5" customHeight="1">
      <c r="A86" s="29" t="s">
        <v>63</v>
      </c>
      <c r="B86" s="30">
        <v>998</v>
      </c>
      <c r="C86" s="30">
        <v>998</v>
      </c>
      <c r="D86" s="32">
        <f t="shared" si="0"/>
        <v>1</v>
      </c>
    </row>
    <row r="87" spans="1:4" s="12" customFormat="1" ht="43.5" customHeight="1">
      <c r="A87" s="29" t="s">
        <v>87</v>
      </c>
      <c r="B87" s="30">
        <v>0.28</v>
      </c>
      <c r="C87" s="30">
        <v>0.28</v>
      </c>
      <c r="D87" s="32">
        <f t="shared" si="0"/>
        <v>1</v>
      </c>
    </row>
    <row r="88" spans="1:4" s="12" customFormat="1" ht="33" customHeight="1">
      <c r="A88" s="47" t="s">
        <v>62</v>
      </c>
      <c r="B88" s="30">
        <v>9774.3</v>
      </c>
      <c r="C88" s="30">
        <v>9774.3</v>
      </c>
      <c r="D88" s="32">
        <f t="shared" si="0"/>
        <v>1</v>
      </c>
    </row>
    <row r="89" spans="1:4" s="12" customFormat="1" ht="102" customHeight="1">
      <c r="A89" s="47" t="s">
        <v>146</v>
      </c>
      <c r="B89" s="30">
        <v>120317.88</v>
      </c>
      <c r="C89" s="30">
        <v>120317.88</v>
      </c>
      <c r="D89" s="32">
        <f aca="true" t="shared" si="1" ref="D89:D152">SUM(C89/B89)</f>
        <v>1</v>
      </c>
    </row>
    <row r="90" spans="1:4" s="12" customFormat="1" ht="96.75" customHeight="1">
      <c r="A90" s="47" t="s">
        <v>146</v>
      </c>
      <c r="B90" s="30">
        <v>180834.83</v>
      </c>
      <c r="C90" s="30">
        <v>180834.83</v>
      </c>
      <c r="D90" s="32">
        <f t="shared" si="1"/>
        <v>1</v>
      </c>
    </row>
    <row r="91" spans="1:4" s="12" customFormat="1" ht="35.25" customHeight="1">
      <c r="A91" s="47" t="s">
        <v>104</v>
      </c>
      <c r="B91" s="30">
        <v>2540.99</v>
      </c>
      <c r="C91" s="30">
        <v>2540.98</v>
      </c>
      <c r="D91" s="32">
        <f t="shared" si="1"/>
        <v>0.9999960645260313</v>
      </c>
    </row>
    <row r="92" spans="1:4" s="12" customFormat="1" ht="32.25" customHeight="1">
      <c r="A92" s="47" t="s">
        <v>112</v>
      </c>
      <c r="B92" s="30">
        <v>5114.34</v>
      </c>
      <c r="C92" s="30">
        <v>5114.34</v>
      </c>
      <c r="D92" s="32">
        <f t="shared" si="1"/>
        <v>1</v>
      </c>
    </row>
    <row r="93" spans="1:4" s="12" customFormat="1" ht="45" customHeight="1">
      <c r="A93" s="47" t="s">
        <v>105</v>
      </c>
      <c r="B93" s="30">
        <v>12220.27</v>
      </c>
      <c r="C93" s="30">
        <v>7910.47</v>
      </c>
      <c r="D93" s="32">
        <f t="shared" si="1"/>
        <v>0.6473236679713296</v>
      </c>
    </row>
    <row r="94" spans="1:4" s="12" customFormat="1" ht="57" customHeight="1">
      <c r="A94" s="47" t="s">
        <v>106</v>
      </c>
      <c r="B94" s="30">
        <v>21344</v>
      </c>
      <c r="C94" s="30">
        <v>18500.5</v>
      </c>
      <c r="D94" s="32">
        <f t="shared" si="1"/>
        <v>0.8667775487256372</v>
      </c>
    </row>
    <row r="95" spans="1:4" s="12" customFormat="1" ht="47.25" customHeight="1">
      <c r="A95" s="47" t="s">
        <v>118</v>
      </c>
      <c r="B95" s="30">
        <v>12733.56</v>
      </c>
      <c r="C95" s="30">
        <v>12297.87</v>
      </c>
      <c r="D95" s="32">
        <f t="shared" si="1"/>
        <v>0.96578411693195</v>
      </c>
    </row>
    <row r="96" spans="1:4" s="12" customFormat="1" ht="43.5" customHeight="1">
      <c r="A96" s="47" t="s">
        <v>147</v>
      </c>
      <c r="B96" s="30">
        <v>4390.34</v>
      </c>
      <c r="C96" s="30">
        <v>4366.91</v>
      </c>
      <c r="D96" s="32">
        <f t="shared" si="1"/>
        <v>0.9946632834814615</v>
      </c>
    </row>
    <row r="97" spans="1:4" s="12" customFormat="1" ht="40.5" customHeight="1">
      <c r="A97" s="47" t="s">
        <v>148</v>
      </c>
      <c r="B97" s="30">
        <v>4757.51</v>
      </c>
      <c r="C97" s="30">
        <v>4546.57</v>
      </c>
      <c r="D97" s="32">
        <f t="shared" si="1"/>
        <v>0.9556616801646238</v>
      </c>
    </row>
    <row r="98" spans="1:4" s="12" customFormat="1" ht="42" customHeight="1">
      <c r="A98" s="47" t="s">
        <v>149</v>
      </c>
      <c r="B98" s="30">
        <v>1054.62</v>
      </c>
      <c r="C98" s="30">
        <v>1054.62</v>
      </c>
      <c r="D98" s="32">
        <f t="shared" si="1"/>
        <v>1</v>
      </c>
    </row>
    <row r="99" spans="1:4" s="12" customFormat="1" ht="63" customHeight="1">
      <c r="A99" s="47" t="s">
        <v>150</v>
      </c>
      <c r="B99" s="30">
        <v>100</v>
      </c>
      <c r="C99" s="30">
        <v>100</v>
      </c>
      <c r="D99" s="32">
        <f t="shared" si="1"/>
        <v>1</v>
      </c>
    </row>
    <row r="100" spans="1:4" s="12" customFormat="1" ht="47.25" customHeight="1">
      <c r="A100" s="47" t="s">
        <v>151</v>
      </c>
      <c r="B100" s="30">
        <v>20000</v>
      </c>
      <c r="C100" s="30">
        <v>20000</v>
      </c>
      <c r="D100" s="32">
        <f t="shared" si="1"/>
        <v>1</v>
      </c>
    </row>
    <row r="101" spans="1:4" s="12" customFormat="1" ht="18.75" customHeight="1">
      <c r="A101" s="24" t="s">
        <v>156</v>
      </c>
      <c r="B101" s="49">
        <f>SUM(B50:B100)</f>
        <v>798259.9199999999</v>
      </c>
      <c r="C101" s="49">
        <f>SUM(C50:C100)</f>
        <v>679543.98</v>
      </c>
      <c r="D101" s="27">
        <f t="shared" si="1"/>
        <v>0.8512815976029462</v>
      </c>
    </row>
    <row r="102" spans="1:4" s="12" customFormat="1" ht="18.75" customHeight="1">
      <c r="A102" s="79" t="s">
        <v>159</v>
      </c>
      <c r="B102" s="80"/>
      <c r="C102" s="80"/>
      <c r="D102" s="81"/>
    </row>
    <row r="103" spans="1:6" s="8" customFormat="1" ht="38.25" customHeight="1">
      <c r="A103" s="39" t="s">
        <v>114</v>
      </c>
      <c r="B103" s="46">
        <v>113001.85</v>
      </c>
      <c r="C103" s="46">
        <v>89469.69</v>
      </c>
      <c r="D103" s="32">
        <f t="shared" si="1"/>
        <v>0.7917542057939759</v>
      </c>
      <c r="E103" s="22"/>
      <c r="F103" s="22"/>
    </row>
    <row r="104" spans="1:4" s="12" customFormat="1" ht="31.5" customHeight="1">
      <c r="A104" s="50" t="s">
        <v>152</v>
      </c>
      <c r="B104" s="49"/>
      <c r="C104" s="48">
        <v>1200</v>
      </c>
      <c r="D104" s="27"/>
    </row>
    <row r="105" spans="1:4" s="12" customFormat="1" ht="27.75" customHeight="1">
      <c r="A105" s="29" t="s">
        <v>153</v>
      </c>
      <c r="B105" s="30"/>
      <c r="C105" s="30">
        <v>33.57</v>
      </c>
      <c r="D105" s="32"/>
    </row>
    <row r="106" spans="1:4" s="12" customFormat="1" ht="41.25">
      <c r="A106" s="29" t="s">
        <v>113</v>
      </c>
      <c r="B106" s="30"/>
      <c r="C106" s="30">
        <v>-152.73</v>
      </c>
      <c r="D106" s="32"/>
    </row>
    <row r="107" spans="1:4" s="12" customFormat="1" ht="18" customHeight="1">
      <c r="A107" s="24" t="s">
        <v>158</v>
      </c>
      <c r="B107" s="76">
        <f>SUM(B103:B106)</f>
        <v>113001.85</v>
      </c>
      <c r="C107" s="76">
        <f>SUM(C103:C106)</f>
        <v>90550.53000000001</v>
      </c>
      <c r="D107" s="27">
        <f t="shared" si="1"/>
        <v>0.8013190049543437</v>
      </c>
    </row>
    <row r="108" spans="1:4" s="12" customFormat="1" ht="21" customHeight="1">
      <c r="A108" s="89" t="s">
        <v>157</v>
      </c>
      <c r="B108" s="90">
        <f>B101+B107</f>
        <v>911261.7699999999</v>
      </c>
      <c r="C108" s="90">
        <f>C101+C107</f>
        <v>770094.51</v>
      </c>
      <c r="D108" s="91">
        <f>SUM(C108/B108)</f>
        <v>0.8450859405634893</v>
      </c>
    </row>
    <row r="109" spans="1:4" s="12" customFormat="1" ht="27" customHeight="1">
      <c r="A109" s="51" t="s">
        <v>33</v>
      </c>
      <c r="B109" s="52">
        <f>B48+B108</f>
        <v>1279096.77</v>
      </c>
      <c r="C109" s="52">
        <f>C48+C108</f>
        <v>1183866.65</v>
      </c>
      <c r="D109" s="53">
        <f t="shared" si="1"/>
        <v>0.9255489324705275</v>
      </c>
    </row>
    <row r="110" spans="1:4" s="12" customFormat="1" ht="21" customHeight="1">
      <c r="A110" s="85" t="s">
        <v>34</v>
      </c>
      <c r="B110" s="86"/>
      <c r="C110" s="86"/>
      <c r="D110" s="87"/>
    </row>
    <row r="111" spans="1:4" s="12" customFormat="1" ht="21" customHeight="1">
      <c r="A111" s="54" t="s">
        <v>35</v>
      </c>
      <c r="B111" s="25">
        <f>SUM(B112:B117)</f>
        <v>147506.09</v>
      </c>
      <c r="C111" s="26">
        <f>SUM(C112:C117)</f>
        <v>133870.41</v>
      </c>
      <c r="D111" s="27">
        <f t="shared" si="1"/>
        <v>0.9075585286004124</v>
      </c>
    </row>
    <row r="112" spans="1:4" s="12" customFormat="1" ht="28.5" customHeight="1">
      <c r="A112" s="55" t="s">
        <v>64</v>
      </c>
      <c r="B112" s="30">
        <v>855.68</v>
      </c>
      <c r="C112" s="31">
        <v>855.68</v>
      </c>
      <c r="D112" s="32">
        <f t="shared" si="1"/>
        <v>1</v>
      </c>
    </row>
    <row r="113" spans="1:4" s="12" customFormat="1" ht="19.5" customHeight="1">
      <c r="A113" s="29" t="s">
        <v>66</v>
      </c>
      <c r="B113" s="56">
        <v>7787.3</v>
      </c>
      <c r="C113" s="31">
        <v>7787.1</v>
      </c>
      <c r="D113" s="32">
        <f t="shared" si="1"/>
        <v>0.999974317157423</v>
      </c>
    </row>
    <row r="114" spans="1:4" s="12" customFormat="1" ht="19.5" customHeight="1">
      <c r="A114" s="29" t="s">
        <v>65</v>
      </c>
      <c r="B114" s="57">
        <v>81960.73</v>
      </c>
      <c r="C114" s="31">
        <v>80874.13</v>
      </c>
      <c r="D114" s="32">
        <f t="shared" si="1"/>
        <v>0.9867424314058697</v>
      </c>
    </row>
    <row r="115" spans="1:4" s="12" customFormat="1" ht="19.5" customHeight="1">
      <c r="A115" s="29" t="s">
        <v>98</v>
      </c>
      <c r="B115" s="57">
        <v>22.9</v>
      </c>
      <c r="C115" s="31">
        <v>22.9</v>
      </c>
      <c r="D115" s="32">
        <f t="shared" si="1"/>
        <v>1</v>
      </c>
    </row>
    <row r="116" spans="1:4" s="12" customFormat="1" ht="19.5" customHeight="1">
      <c r="A116" s="28" t="s">
        <v>67</v>
      </c>
      <c r="B116" s="58">
        <v>1856.36</v>
      </c>
      <c r="C116" s="31">
        <v>0</v>
      </c>
      <c r="D116" s="32">
        <f t="shared" si="1"/>
        <v>0</v>
      </c>
    </row>
    <row r="117" spans="1:4" s="12" customFormat="1" ht="19.5" customHeight="1">
      <c r="A117" s="28" t="s">
        <v>68</v>
      </c>
      <c r="B117" s="58">
        <v>55023.12</v>
      </c>
      <c r="C117" s="31">
        <v>44330.6</v>
      </c>
      <c r="D117" s="32">
        <f t="shared" si="1"/>
        <v>0.8056722337809996</v>
      </c>
    </row>
    <row r="118" spans="1:4" s="12" customFormat="1" ht="21.75" customHeight="1">
      <c r="A118" s="54" t="s">
        <v>88</v>
      </c>
      <c r="B118" s="25">
        <f>SUM(B119:B119)</f>
        <v>41</v>
      </c>
      <c r="C118" s="26">
        <f>SUM(C119:C119)</f>
        <v>9.8</v>
      </c>
      <c r="D118" s="27">
        <f t="shared" si="1"/>
        <v>0.23902439024390246</v>
      </c>
    </row>
    <row r="119" spans="1:4" s="12" customFormat="1" ht="19.5" customHeight="1">
      <c r="A119" s="28" t="s">
        <v>89</v>
      </c>
      <c r="B119" s="58">
        <v>41</v>
      </c>
      <c r="C119" s="31">
        <v>9.8</v>
      </c>
      <c r="D119" s="32">
        <f t="shared" si="1"/>
        <v>0.23902439024390246</v>
      </c>
    </row>
    <row r="120" spans="1:4" s="12" customFormat="1" ht="30.75" customHeight="1">
      <c r="A120" s="54" t="s">
        <v>36</v>
      </c>
      <c r="B120" s="25">
        <f>SUM(B121:B121)</f>
        <v>550</v>
      </c>
      <c r="C120" s="26">
        <f>SUM(C121:C121)</f>
        <v>517.55</v>
      </c>
      <c r="D120" s="27">
        <f t="shared" si="1"/>
        <v>0.941</v>
      </c>
    </row>
    <row r="121" spans="1:4" s="12" customFormat="1" ht="29.25" customHeight="1">
      <c r="A121" s="29" t="s">
        <v>37</v>
      </c>
      <c r="B121" s="57">
        <v>550</v>
      </c>
      <c r="C121" s="31">
        <v>517.55</v>
      </c>
      <c r="D121" s="32">
        <f t="shared" si="1"/>
        <v>0.941</v>
      </c>
    </row>
    <row r="122" spans="1:4" s="12" customFormat="1" ht="21" customHeight="1">
      <c r="A122" s="54" t="s">
        <v>38</v>
      </c>
      <c r="B122" s="25">
        <f>SUM(B123:B125)</f>
        <v>102482.37999999999</v>
      </c>
      <c r="C122" s="25">
        <f>SUM(C123:C125)</f>
        <v>15826</v>
      </c>
      <c r="D122" s="27">
        <f t="shared" si="1"/>
        <v>0.15442654629995908</v>
      </c>
    </row>
    <row r="123" spans="1:4" s="12" customFormat="1" ht="21" customHeight="1">
      <c r="A123" s="59" t="s">
        <v>99</v>
      </c>
      <c r="B123" s="48">
        <v>12111</v>
      </c>
      <c r="C123" s="40">
        <v>9725.19</v>
      </c>
      <c r="D123" s="32">
        <f t="shared" si="1"/>
        <v>0.803004706465197</v>
      </c>
    </row>
    <row r="124" spans="1:4" s="12" customFormat="1" ht="21" customHeight="1">
      <c r="A124" s="60" t="s">
        <v>39</v>
      </c>
      <c r="B124" s="48">
        <v>90040.48</v>
      </c>
      <c r="C124" s="40">
        <v>5819.91</v>
      </c>
      <c r="D124" s="32">
        <f t="shared" si="1"/>
        <v>0.06463659456280109</v>
      </c>
    </row>
    <row r="125" spans="1:4" s="12" customFormat="1" ht="18.75" customHeight="1">
      <c r="A125" s="29" t="s">
        <v>40</v>
      </c>
      <c r="B125" s="30">
        <v>330.9</v>
      </c>
      <c r="C125" s="31">
        <v>280.9</v>
      </c>
      <c r="D125" s="32">
        <f t="shared" si="1"/>
        <v>0.8488969477183439</v>
      </c>
    </row>
    <row r="126" spans="1:4" s="12" customFormat="1" ht="21" customHeight="1">
      <c r="A126" s="54" t="s">
        <v>41</v>
      </c>
      <c r="B126" s="25">
        <f>SUM(B127:B130)</f>
        <v>368620.56999999995</v>
      </c>
      <c r="C126" s="26">
        <f>SUM(C127:C130)</f>
        <v>321659.4</v>
      </c>
      <c r="D126" s="27">
        <f t="shared" si="1"/>
        <v>0.8726029586466107</v>
      </c>
    </row>
    <row r="127" spans="1:4" s="12" customFormat="1" ht="18" customHeight="1">
      <c r="A127" s="28" t="s">
        <v>42</v>
      </c>
      <c r="B127" s="61">
        <v>80524.76</v>
      </c>
      <c r="C127" s="31">
        <v>70095.71</v>
      </c>
      <c r="D127" s="32">
        <f t="shared" si="1"/>
        <v>0.8704864193323893</v>
      </c>
    </row>
    <row r="128" spans="1:4" s="12" customFormat="1" ht="18" customHeight="1">
      <c r="A128" s="62" t="s">
        <v>93</v>
      </c>
      <c r="B128" s="61">
        <v>65798.88</v>
      </c>
      <c r="C128" s="31">
        <v>62869.89</v>
      </c>
      <c r="D128" s="32">
        <f t="shared" si="1"/>
        <v>0.9554857164742013</v>
      </c>
    </row>
    <row r="129" spans="1:4" s="12" customFormat="1" ht="18.75" customHeight="1">
      <c r="A129" s="62" t="s">
        <v>43</v>
      </c>
      <c r="B129" s="31">
        <v>204421.83</v>
      </c>
      <c r="C129" s="31">
        <v>174341.34</v>
      </c>
      <c r="D129" s="32">
        <f t="shared" si="1"/>
        <v>0.8528508917076029</v>
      </c>
    </row>
    <row r="130" spans="1:4" s="12" customFormat="1" ht="18.75" customHeight="1">
      <c r="A130" s="29" t="s">
        <v>44</v>
      </c>
      <c r="B130" s="31">
        <v>17875.1</v>
      </c>
      <c r="C130" s="31">
        <v>14352.46</v>
      </c>
      <c r="D130" s="32">
        <f t="shared" si="1"/>
        <v>0.8029303332568769</v>
      </c>
    </row>
    <row r="131" spans="1:4" s="12" customFormat="1" ht="18.75" customHeight="1">
      <c r="A131" s="63" t="s">
        <v>84</v>
      </c>
      <c r="B131" s="34">
        <f>SUM(B132:B133)</f>
        <v>4745</v>
      </c>
      <c r="C131" s="34">
        <f>SUM(C132:C133)</f>
        <v>116.54</v>
      </c>
      <c r="D131" s="27">
        <f t="shared" si="1"/>
        <v>0.02456059009483667</v>
      </c>
    </row>
    <row r="132" spans="1:4" s="12" customFormat="1" ht="18.75" customHeight="1">
      <c r="A132" s="64" t="s">
        <v>154</v>
      </c>
      <c r="B132" s="40">
        <v>4600</v>
      </c>
      <c r="C132" s="40">
        <v>0</v>
      </c>
      <c r="D132" s="32">
        <f t="shared" si="1"/>
        <v>0</v>
      </c>
    </row>
    <row r="133" spans="1:4" s="12" customFormat="1" ht="18.75" customHeight="1">
      <c r="A133" s="29" t="s">
        <v>85</v>
      </c>
      <c r="B133" s="31">
        <v>145</v>
      </c>
      <c r="C133" s="31">
        <v>116.54</v>
      </c>
      <c r="D133" s="32">
        <f t="shared" si="1"/>
        <v>0.8037241379310345</v>
      </c>
    </row>
    <row r="134" spans="1:4" s="12" customFormat="1" ht="18.75" customHeight="1">
      <c r="A134" s="65" t="s">
        <v>45</v>
      </c>
      <c r="B134" s="25">
        <f>SUM(B135:B139)</f>
        <v>558400.9</v>
      </c>
      <c r="C134" s="26">
        <f>SUM(C135:C139)</f>
        <v>503366</v>
      </c>
      <c r="D134" s="27">
        <f t="shared" si="1"/>
        <v>0.9014419568449835</v>
      </c>
    </row>
    <row r="135" spans="1:4" s="12" customFormat="1" ht="18.75" customHeight="1">
      <c r="A135" s="28" t="s">
        <v>73</v>
      </c>
      <c r="B135" s="66">
        <v>177734.61</v>
      </c>
      <c r="C135" s="31">
        <v>175053.89</v>
      </c>
      <c r="D135" s="32">
        <f t="shared" si="1"/>
        <v>0.984917287634637</v>
      </c>
    </row>
    <row r="136" spans="1:4" s="12" customFormat="1" ht="18.75" customHeight="1">
      <c r="A136" s="28" t="s">
        <v>74</v>
      </c>
      <c r="B136" s="66">
        <v>320974.45</v>
      </c>
      <c r="C136" s="31">
        <v>276319.17</v>
      </c>
      <c r="D136" s="32">
        <f t="shared" si="1"/>
        <v>0.8608759046086066</v>
      </c>
    </row>
    <row r="137" spans="1:4" s="12" customFormat="1" ht="18.75" customHeight="1">
      <c r="A137" s="28" t="s">
        <v>90</v>
      </c>
      <c r="B137" s="66">
        <v>50115.25</v>
      </c>
      <c r="C137" s="31">
        <v>43245.17</v>
      </c>
      <c r="D137" s="32">
        <f t="shared" si="1"/>
        <v>0.8629143823486862</v>
      </c>
    </row>
    <row r="138" spans="1:4" s="12" customFormat="1" ht="18.75" customHeight="1">
      <c r="A138" s="28" t="s">
        <v>91</v>
      </c>
      <c r="B138" s="66">
        <v>9126.59</v>
      </c>
      <c r="C138" s="31">
        <v>8320.69</v>
      </c>
      <c r="D138" s="32">
        <f t="shared" si="1"/>
        <v>0.9116975781754193</v>
      </c>
    </row>
    <row r="139" spans="1:4" s="12" customFormat="1" ht="18.75" customHeight="1">
      <c r="A139" s="28" t="s">
        <v>75</v>
      </c>
      <c r="B139" s="66">
        <v>450</v>
      </c>
      <c r="C139" s="31">
        <v>427.08</v>
      </c>
      <c r="D139" s="32">
        <f t="shared" si="1"/>
        <v>0.9490666666666666</v>
      </c>
    </row>
    <row r="140" spans="1:4" s="12" customFormat="1" ht="20.25" customHeight="1">
      <c r="A140" s="54" t="s">
        <v>46</v>
      </c>
      <c r="B140" s="25">
        <f>SUM(B141:B142)</f>
        <v>120347.04000000001</v>
      </c>
      <c r="C140" s="26">
        <f>SUM(C141:C142)</f>
        <v>81864.81</v>
      </c>
      <c r="D140" s="27">
        <f t="shared" si="1"/>
        <v>0.6802394973735955</v>
      </c>
    </row>
    <row r="141" spans="1:4" s="12" customFormat="1" ht="18.75" customHeight="1">
      <c r="A141" s="60" t="s">
        <v>76</v>
      </c>
      <c r="B141" s="30">
        <v>54448.41</v>
      </c>
      <c r="C141" s="31">
        <v>38643.62</v>
      </c>
      <c r="D141" s="32">
        <f t="shared" si="1"/>
        <v>0.709729081161415</v>
      </c>
    </row>
    <row r="142" spans="1:4" s="12" customFormat="1" ht="18" customHeight="1">
      <c r="A142" s="60" t="s">
        <v>47</v>
      </c>
      <c r="B142" s="30">
        <v>65898.63</v>
      </c>
      <c r="C142" s="31">
        <v>43221.19</v>
      </c>
      <c r="D142" s="32">
        <f t="shared" si="1"/>
        <v>0.6558738778029225</v>
      </c>
    </row>
    <row r="143" spans="1:4" s="12" customFormat="1" ht="17.25" customHeight="1">
      <c r="A143" s="54" t="s">
        <v>48</v>
      </c>
      <c r="B143" s="25">
        <f>SUM(B144:B148)</f>
        <v>43279.27</v>
      </c>
      <c r="C143" s="26">
        <f>SUM(C144:C148)</f>
        <v>39846.52</v>
      </c>
      <c r="D143" s="27">
        <f t="shared" si="1"/>
        <v>0.9206837361166211</v>
      </c>
    </row>
    <row r="144" spans="1:4" s="12" customFormat="1" ht="18.75" customHeight="1">
      <c r="A144" s="62" t="s">
        <v>77</v>
      </c>
      <c r="B144" s="30">
        <v>2200</v>
      </c>
      <c r="C144" s="31">
        <v>1895.48</v>
      </c>
      <c r="D144" s="32">
        <f t="shared" si="1"/>
        <v>0.8615818181818182</v>
      </c>
    </row>
    <row r="145" spans="1:4" s="12" customFormat="1" ht="18.75" customHeight="1">
      <c r="A145" s="60" t="s">
        <v>92</v>
      </c>
      <c r="B145" s="30">
        <v>9774.3</v>
      </c>
      <c r="C145" s="31">
        <v>9774.3</v>
      </c>
      <c r="D145" s="32">
        <f t="shared" si="1"/>
        <v>1</v>
      </c>
    </row>
    <row r="146" spans="1:4" s="12" customFormat="1" ht="18.75" customHeight="1">
      <c r="A146" s="29" t="s">
        <v>78</v>
      </c>
      <c r="B146" s="57">
        <v>1340.5</v>
      </c>
      <c r="C146" s="31">
        <v>1091.1</v>
      </c>
      <c r="D146" s="32">
        <f t="shared" si="1"/>
        <v>0.8139500186497575</v>
      </c>
    </row>
    <row r="147" spans="1:4" s="12" customFormat="1" ht="18.75" customHeight="1">
      <c r="A147" s="60" t="s">
        <v>79</v>
      </c>
      <c r="B147" s="30">
        <v>21801.21</v>
      </c>
      <c r="C147" s="31">
        <v>18941.5</v>
      </c>
      <c r="D147" s="32">
        <f t="shared" si="1"/>
        <v>0.8688279228538233</v>
      </c>
    </row>
    <row r="148" spans="1:4" s="12" customFormat="1" ht="18.75" customHeight="1">
      <c r="A148" s="29" t="s">
        <v>80</v>
      </c>
      <c r="B148" s="57">
        <v>8163.26</v>
      </c>
      <c r="C148" s="31">
        <v>8144.14</v>
      </c>
      <c r="D148" s="32">
        <f t="shared" si="1"/>
        <v>0.997657798477569</v>
      </c>
    </row>
    <row r="149" spans="1:4" s="12" customFormat="1" ht="19.5" customHeight="1">
      <c r="A149" s="38" t="s">
        <v>49</v>
      </c>
      <c r="B149" s="67">
        <f>SUM(B150:B152)</f>
        <v>50722.52</v>
      </c>
      <c r="C149" s="67">
        <f>SUM(C150:C152)</f>
        <v>47542.21</v>
      </c>
      <c r="D149" s="27">
        <f t="shared" si="1"/>
        <v>0.9372998423579901</v>
      </c>
    </row>
    <row r="150" spans="1:4" s="12" customFormat="1" ht="18.75" customHeight="1">
      <c r="A150" s="39" t="s">
        <v>50</v>
      </c>
      <c r="B150" s="68">
        <v>12150</v>
      </c>
      <c r="C150" s="68">
        <v>8991.27</v>
      </c>
      <c r="D150" s="32">
        <f t="shared" si="1"/>
        <v>0.7400222222222222</v>
      </c>
    </row>
    <row r="151" spans="1:4" s="12" customFormat="1" ht="18.75" customHeight="1">
      <c r="A151" s="39" t="s">
        <v>115</v>
      </c>
      <c r="B151" s="68">
        <v>31876.12</v>
      </c>
      <c r="C151" s="68">
        <v>31855.43</v>
      </c>
      <c r="D151" s="32">
        <f t="shared" si="1"/>
        <v>0.9993509247675062</v>
      </c>
    </row>
    <row r="152" spans="1:4" s="12" customFormat="1" ht="18.75" customHeight="1">
      <c r="A152" s="29" t="s">
        <v>51</v>
      </c>
      <c r="B152" s="57">
        <v>6696.4</v>
      </c>
      <c r="C152" s="31">
        <v>6695.51</v>
      </c>
      <c r="D152" s="32">
        <f t="shared" si="1"/>
        <v>0.9998670927662625</v>
      </c>
    </row>
    <row r="153" spans="1:4" s="12" customFormat="1" ht="17.25" customHeight="1">
      <c r="A153" s="38" t="s">
        <v>52</v>
      </c>
      <c r="B153" s="67">
        <f>SUM(B154:B154)</f>
        <v>2572</v>
      </c>
      <c r="C153" s="67">
        <f>SUM(C154:C154)</f>
        <v>2421.49</v>
      </c>
      <c r="D153" s="27">
        <f>SUM(C153/B153)</f>
        <v>0.9414813374805598</v>
      </c>
    </row>
    <row r="154" spans="1:4" s="12" customFormat="1" ht="19.5" customHeight="1">
      <c r="A154" s="29" t="s">
        <v>53</v>
      </c>
      <c r="B154" s="57">
        <v>2572</v>
      </c>
      <c r="C154" s="31">
        <v>2421.49</v>
      </c>
      <c r="D154" s="32">
        <f>SUM(C154/B154)</f>
        <v>0.9414813374805598</v>
      </c>
    </row>
    <row r="155" spans="1:4" s="12" customFormat="1" ht="30.75" customHeight="1">
      <c r="A155" s="38" t="s">
        <v>54</v>
      </c>
      <c r="B155" s="67">
        <f>B156</f>
        <v>200</v>
      </c>
      <c r="C155" s="67">
        <f>C156</f>
        <v>0</v>
      </c>
      <c r="D155" s="27">
        <f>SUM(C155/B155)</f>
        <v>0</v>
      </c>
    </row>
    <row r="156" spans="1:4" s="12" customFormat="1" ht="19.5" customHeight="1">
      <c r="A156" s="29" t="s">
        <v>55</v>
      </c>
      <c r="B156" s="57">
        <v>200</v>
      </c>
      <c r="C156" s="31">
        <v>0</v>
      </c>
      <c r="D156" s="32">
        <f>SUM(C156/B156)</f>
        <v>0</v>
      </c>
    </row>
    <row r="157" spans="1:4" ht="21" customHeight="1">
      <c r="A157" s="51" t="s">
        <v>56</v>
      </c>
      <c r="B157" s="52">
        <f>B111+B118+B120+B122+B126+B131+B134+B140+B143+B149+B153+B155</f>
        <v>1399466.77</v>
      </c>
      <c r="C157" s="52">
        <f>C111+C118+C120+C122+C126+C131+C134+C140+C143+C149+C153+C155</f>
        <v>1147040.73</v>
      </c>
      <c r="D157" s="69">
        <f>SUM(C157/B157)</f>
        <v>0.819626985498198</v>
      </c>
    </row>
    <row r="158" spans="1:4" ht="13.5">
      <c r="A158" s="54"/>
      <c r="B158" s="25"/>
      <c r="C158" s="26"/>
      <c r="D158" s="70"/>
    </row>
    <row r="159" spans="1:4" ht="16.5">
      <c r="A159" s="71" t="s">
        <v>57</v>
      </c>
      <c r="B159" s="72">
        <f>SUM(B109-B157)</f>
        <v>-120370</v>
      </c>
      <c r="C159" s="73">
        <f>SUM(C109-C157)</f>
        <v>36825.919999999925</v>
      </c>
      <c r="D159" s="74"/>
    </row>
    <row r="160" spans="1:4" ht="13.5">
      <c r="A160" s="9"/>
      <c r="B160" s="19"/>
      <c r="C160" s="20"/>
      <c r="D160" s="10"/>
    </row>
    <row r="161" spans="1:4" s="75" customFormat="1" ht="15">
      <c r="A161" s="88"/>
      <c r="B161" s="88"/>
      <c r="C161" s="88"/>
      <c r="D161" s="88"/>
    </row>
    <row r="162" spans="1:4" ht="32.25" customHeight="1">
      <c r="A162" s="77" t="s">
        <v>155</v>
      </c>
      <c r="B162" s="78"/>
      <c r="C162" s="78"/>
      <c r="D162" s="78"/>
    </row>
  </sheetData>
  <sheetProtection/>
  <mergeCells count="9">
    <mergeCell ref="A162:D162"/>
    <mergeCell ref="A49:D49"/>
    <mergeCell ref="A102:D102"/>
    <mergeCell ref="A1:D1"/>
    <mergeCell ref="A2:D2"/>
    <mergeCell ref="A3:D3"/>
    <mergeCell ref="A7:D7"/>
    <mergeCell ref="A110:D110"/>
    <mergeCell ref="A161:D161"/>
  </mergeCells>
  <printOptions/>
  <pageMargins left="0.9448818897637796" right="0.2362204724409449" top="0.5511811023622047" bottom="0.4724409448818898" header="0.5118110236220472" footer="0.2755905511811024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2022-03-18T10:42:56Z</cp:lastPrinted>
  <dcterms:created xsi:type="dcterms:W3CDTF">1996-10-08T23:32:33Z</dcterms:created>
  <dcterms:modified xsi:type="dcterms:W3CDTF">2022-03-18T10:43:12Z</dcterms:modified>
  <cp:category/>
  <cp:version/>
  <cp:contentType/>
  <cp:contentStatus/>
</cp:coreProperties>
</file>